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huva/Desktop/KUR 2020/redovisning KUR 2020/"/>
    </mc:Choice>
  </mc:AlternateContent>
  <xr:revisionPtr revIDLastSave="0" documentId="13_ncr:1_{E7A125E0-66BF-CB48-9C52-3EBE9B408BC0}" xr6:coauthVersionLast="45" xr6:coauthVersionMax="45" xr10:uidLastSave="{00000000-0000-0000-0000-000000000000}"/>
  <bookViews>
    <workbookView xWindow="900" yWindow="460" windowWidth="24520" windowHeight="16220" tabRatio="500" xr2:uid="{00000000-000D-0000-FFFF-FFFF00000000}"/>
  </bookViews>
  <sheets>
    <sheet name="Blad1" sheetId="1" r:id="rId1"/>
    <sheet name="Utfall 16&amp;17 + ans. för 18&amp;19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65" i="1"/>
  <c r="H50" i="1"/>
  <c r="H41" i="1"/>
  <c r="H11" i="1"/>
  <c r="H12" i="1"/>
  <c r="H13" i="1"/>
  <c r="H14" i="1"/>
  <c r="H15" i="1"/>
  <c r="H16" i="1"/>
  <c r="H17" i="1"/>
  <c r="H19" i="1"/>
  <c r="H20" i="1"/>
  <c r="H21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75" i="1"/>
  <c r="F43" i="1"/>
  <c r="F80" i="1"/>
  <c r="H79" i="1"/>
  <c r="H78" i="1"/>
  <c r="H22" i="1"/>
  <c r="G79" i="1"/>
  <c r="G80" i="1" s="1"/>
  <c r="E79" i="1"/>
  <c r="E80" i="1" s="1"/>
  <c r="C79" i="1"/>
  <c r="C80" i="1" s="1"/>
  <c r="C75" i="1"/>
  <c r="C43" i="1"/>
  <c r="C23" i="1"/>
  <c r="D75" i="1"/>
  <c r="D43" i="1"/>
  <c r="D80" i="1"/>
  <c r="D23" i="1"/>
  <c r="E75" i="1"/>
  <c r="E43" i="1"/>
  <c r="E23" i="1"/>
  <c r="F23" i="1"/>
  <c r="G75" i="1"/>
  <c r="G43" i="1"/>
  <c r="G23" i="1"/>
  <c r="B75" i="1"/>
  <c r="B43" i="1"/>
  <c r="B80" i="1"/>
  <c r="B23" i="1"/>
  <c r="G38" i="2"/>
  <c r="F38" i="2"/>
  <c r="G46" i="2"/>
  <c r="G22" i="2"/>
  <c r="G50" i="2" s="1"/>
  <c r="G11" i="2"/>
  <c r="G49" i="2" s="1"/>
  <c r="G51" i="2" s="1"/>
  <c r="E46" i="2"/>
  <c r="F22" i="2"/>
  <c r="F46" i="2"/>
  <c r="F50" i="2"/>
  <c r="F11" i="2"/>
  <c r="F49" i="2" s="1"/>
  <c r="F51" i="2" s="1"/>
  <c r="E22" i="2"/>
  <c r="E50" i="2"/>
  <c r="E38" i="2"/>
  <c r="E11" i="2"/>
  <c r="E49" i="2" s="1"/>
  <c r="E51" i="2" s="1"/>
  <c r="D11" i="2"/>
  <c r="D49" i="2" s="1"/>
  <c r="D22" i="2"/>
  <c r="D50" i="2" s="1"/>
  <c r="D38" i="2"/>
  <c r="C11" i="2"/>
  <c r="C49" i="2" s="1"/>
  <c r="C51" i="2" s="1"/>
  <c r="C22" i="2"/>
  <c r="C38" i="2"/>
  <c r="C50" i="2" s="1"/>
  <c r="D83" i="1" l="1"/>
  <c r="D85" i="1" s="1"/>
  <c r="F83" i="1"/>
  <c r="F85" i="1" s="1"/>
  <c r="G83" i="1"/>
  <c r="G85" i="1" s="1"/>
  <c r="C83" i="1"/>
  <c r="C85" i="1" s="1"/>
  <c r="B83" i="1"/>
  <c r="B85" i="1" s="1"/>
  <c r="E83" i="1"/>
  <c r="E85" i="1" s="1"/>
  <c r="H80" i="1"/>
  <c r="H43" i="1"/>
  <c r="H75" i="1"/>
  <c r="H23" i="1"/>
  <c r="D51" i="2"/>
  <c r="H83" i="1" l="1"/>
  <c r="H85" i="1" l="1"/>
</calcChain>
</file>

<file path=xl/sharedStrings.xml><?xml version="1.0" encoding="utf-8"?>
<sst xmlns="http://schemas.openxmlformats.org/spreadsheetml/2006/main" count="190" uniqueCount="161">
  <si>
    <t>Stockholms Stad</t>
  </si>
  <si>
    <t>Biljetter</t>
  </si>
  <si>
    <t>Uthyrning</t>
  </si>
  <si>
    <t>Ersättning Sveriges Radio</t>
  </si>
  <si>
    <t>Medlemsavgifter</t>
  </si>
  <si>
    <t>SUMMA INTÄKTER</t>
  </si>
  <si>
    <t>Produktion</t>
  </si>
  <si>
    <t>Ljudtekniker, faktura</t>
  </si>
  <si>
    <t>Summa produktion</t>
  </si>
  <si>
    <t>Marknadsföring</t>
  </si>
  <si>
    <t>Trycksaker</t>
  </si>
  <si>
    <t>IT/hemsida</t>
  </si>
  <si>
    <t>Utställning och mässor</t>
  </si>
  <si>
    <t>Övrigt</t>
  </si>
  <si>
    <t>Tjänster och uppdragsersättning</t>
  </si>
  <si>
    <t>Anställd personal och regelbundet återkommande timpersonal</t>
  </si>
  <si>
    <t>Verksamhetsledning</t>
  </si>
  <si>
    <t>Värdar och kassapersonal</t>
  </si>
  <si>
    <t>Administrativa kostnader</t>
  </si>
  <si>
    <t>Uppdragstagare F-skatt (lokaler och IT)</t>
  </si>
  <si>
    <t>Summa administrativa kostnader</t>
  </si>
  <si>
    <t>Lokaler</t>
  </si>
  <si>
    <t>Hyra Stallet</t>
  </si>
  <si>
    <t>Hyra kontor</t>
  </si>
  <si>
    <t>Scenteknik</t>
  </si>
  <si>
    <t>STIM-avgifter</t>
  </si>
  <si>
    <t>Övriga kostnader</t>
  </si>
  <si>
    <t>Kontorskostnader</t>
  </si>
  <si>
    <t>SUMMA KOSTNADER</t>
  </si>
  <si>
    <t>Marknadsförare</t>
  </si>
  <si>
    <t>Dataprogram, It</t>
  </si>
  <si>
    <t>Stockholms Läns Landsting (3 årigt stöd)</t>
  </si>
  <si>
    <t>Ersättning från medarrangörer</t>
  </si>
  <si>
    <t>Artister, gager och regiarvoden</t>
  </si>
  <si>
    <t>Statliga bidrag</t>
  </si>
  <si>
    <t>Kommunala bidrag</t>
  </si>
  <si>
    <t>Bidrag SLL</t>
  </si>
  <si>
    <t>Utfall 2017</t>
  </si>
  <si>
    <t>Biljettintäkter</t>
  </si>
  <si>
    <t>Andra eventrelaterade intäkter</t>
  </si>
  <si>
    <t>Uthyrning Stallet</t>
  </si>
  <si>
    <t>Övriga intäkter</t>
  </si>
  <si>
    <t>Utfall 2016</t>
  </si>
  <si>
    <t>Egeninsats projekt</t>
  </si>
  <si>
    <t>Eventrelaterade tjänster/artister</t>
  </si>
  <si>
    <t>Stimavgifter</t>
  </si>
  <si>
    <t>Föreningskostnader</t>
  </si>
  <si>
    <t>Övriga direkta kostnader (Ticster)</t>
  </si>
  <si>
    <t>Summa direkta kostnader</t>
  </si>
  <si>
    <t>Summa intäkter</t>
  </si>
  <si>
    <t>Lokalkostnader</t>
  </si>
  <si>
    <t>Förbrukning</t>
  </si>
  <si>
    <t>Ansökan inför 2018</t>
  </si>
  <si>
    <t>Ansökan inför 2019</t>
  </si>
  <si>
    <t>Marknadsföring och reklam</t>
  </si>
  <si>
    <t>Administrativa tjänster</t>
  </si>
  <si>
    <t>Personalkostnader</t>
  </si>
  <si>
    <t>Artist in residence</t>
  </si>
  <si>
    <t>Producent barn och unga</t>
  </si>
  <si>
    <t>Summa externa kostnader</t>
  </si>
  <si>
    <t>Resekostnader (artister)</t>
  </si>
  <si>
    <t>Lokaler och IT: tjänster och uppdragstagare</t>
  </si>
  <si>
    <t>Lokaler: städtjänst</t>
  </si>
  <si>
    <t>Ljudtekniker (lön)</t>
  </si>
  <si>
    <t>Ljudtekniker (faktura)</t>
  </si>
  <si>
    <t>Intäkter</t>
  </si>
  <si>
    <t>Direkta kostnader</t>
  </si>
  <si>
    <t>Externa kostnader</t>
  </si>
  <si>
    <t>Summa personalkostnader</t>
  </si>
  <si>
    <t>Kostnader</t>
  </si>
  <si>
    <t>Resultat</t>
  </si>
  <si>
    <t xml:space="preserve">Jag tror att både artister och personal finns här i utfallet, men i ansökan skrivs Womex in under utställning och mässor. </t>
  </si>
  <si>
    <t>Är det något som hänt här rent bokföringsmässigt? Kostnader som läggs här fr o m 2017? Stor skillnad mellan 2016 och 2017.</t>
  </si>
  <si>
    <t>Höftad realistisk budget för 2019</t>
  </si>
  <si>
    <t>Delegera och revision?</t>
  </si>
  <si>
    <t>Vad är detta och var landar det i utfallet?</t>
  </si>
  <si>
    <t>5.9 Produktion:</t>
  </si>
  <si>
    <t>5.10 Marknadsföring:</t>
  </si>
  <si>
    <t>5.11 Varor för försäljning:</t>
  </si>
  <si>
    <t>5.12 Tjänster och uppdragsersättning:</t>
  </si>
  <si>
    <t>5.13 Löner inklusive sociala avgifter:</t>
  </si>
  <si>
    <t>5.14 Lokaler:</t>
  </si>
  <si>
    <t>Löner inkl sociala avg</t>
  </si>
  <si>
    <t>Stim-avgifter</t>
  </si>
  <si>
    <t>Representation, resor och logi personal</t>
  </si>
  <si>
    <t>Representation</t>
  </si>
  <si>
    <t>Jag lade till 130.000 kr för Ticster under direkta kostnader och drog samma summa härifrån.</t>
  </si>
  <si>
    <t>Stallet</t>
  </si>
  <si>
    <t>Galan</t>
  </si>
  <si>
    <t>RFoD</t>
  </si>
  <si>
    <t>TOTALT</t>
  </si>
  <si>
    <t>Videoproduktion</t>
  </si>
  <si>
    <t>Resor och logi, personal</t>
  </si>
  <si>
    <t>Resor och logi, styrelsen och arbetsgrupper</t>
  </si>
  <si>
    <t>Kommentar</t>
  </si>
  <si>
    <t>Stallet - Världens musik</t>
  </si>
  <si>
    <t>Folk &amp; Världsmusikgalan</t>
  </si>
  <si>
    <t>Riksförbundet för Folkmusik och Dans</t>
  </si>
  <si>
    <t xml:space="preserve">Förkortning: </t>
  </si>
  <si>
    <t>Enhet:</t>
  </si>
  <si>
    <t>INTÄKTER</t>
  </si>
  <si>
    <t>KOSTNADER</t>
  </si>
  <si>
    <t>Riksförbundet för Folkmusik och Dans - helhetsbudget för 2020</t>
  </si>
  <si>
    <t>Avgifter Tickster</t>
  </si>
  <si>
    <t>Hyreshöjning 2020 enligt hyresvärden</t>
  </si>
  <si>
    <t>Försäkringar</t>
  </si>
  <si>
    <t>Bankkostnader</t>
  </si>
  <si>
    <t>Serviceavgifter till branschorganisationer</t>
  </si>
  <si>
    <t>Mobiltelefon</t>
  </si>
  <si>
    <t>"Gibraltarpengarna"</t>
  </si>
  <si>
    <t>RFoD 2019</t>
  </si>
  <si>
    <t>RFoD 2020</t>
  </si>
  <si>
    <t>Stallet 2020</t>
  </si>
  <si>
    <t>Galan 2020</t>
  </si>
  <si>
    <t>Stallet 2019</t>
  </si>
  <si>
    <t>Övriga intäkter i samband med uthyrning</t>
  </si>
  <si>
    <t>Kulturrådet musikarrangör/amatörkultur</t>
  </si>
  <si>
    <t>Catering, mat artister</t>
  </si>
  <si>
    <t>logi artister</t>
  </si>
  <si>
    <t>Uppdragstagare/konsulter (Thuva)</t>
  </si>
  <si>
    <t>Medfinansiering projekt</t>
  </si>
  <si>
    <t>högre belopp 2019 pga medverkan i Manifestgalan</t>
  </si>
  <si>
    <t>Beräknad lägre kostnader pga inställda konserter (corona)</t>
  </si>
  <si>
    <t>Beräknad lägre biljettintäkter pga inställda konserter (corona)</t>
  </si>
  <si>
    <t>Juridisk rådgivning</t>
  </si>
  <si>
    <t>Programvaror</t>
  </si>
  <si>
    <t>Övriga rörelseintäkter</t>
  </si>
  <si>
    <t>Föräkringspremier</t>
  </si>
  <si>
    <t>Medlemsskap</t>
  </si>
  <si>
    <t>Vidareförmedlade biljettintäkter</t>
  </si>
  <si>
    <t>Övriga evenemangskostnader</t>
  </si>
  <si>
    <t>Övriga personalkostnader</t>
  </si>
  <si>
    <t>Städning</t>
  </si>
  <si>
    <t>Övriga lokalkostnader</t>
  </si>
  <si>
    <t>Postbefordran</t>
  </si>
  <si>
    <t>Övriga externa kostnader</t>
  </si>
  <si>
    <t>Totalt 2019</t>
  </si>
  <si>
    <t>Höjt belopp pga utebliven biljettförsäljning och återköp</t>
  </si>
  <si>
    <t>RESULTAT</t>
  </si>
  <si>
    <t>Medlemsavgifter - Enskild</t>
  </si>
  <si>
    <t>Medlemsavgifter - förening</t>
  </si>
  <si>
    <t>Data/nätverkstjänster</t>
  </si>
  <si>
    <t>Biljetter, taxi o buss</t>
  </si>
  <si>
    <t>Stipendier</t>
  </si>
  <si>
    <t>Bidrag gemensamma projekt</t>
  </si>
  <si>
    <t>Kostnadersättning Resor</t>
  </si>
  <si>
    <t>Ersättningar till revisor</t>
  </si>
  <si>
    <t>Redovisningstjänster</t>
  </si>
  <si>
    <t>Förbrukningsinventarier</t>
  </si>
  <si>
    <t>Summa Direkta kostnader</t>
  </si>
  <si>
    <t>Projektsamordning, övriga arvoden F-skatt (projektledare mm)</t>
  </si>
  <si>
    <t>Förbrukningsmaterial, Prisstatyetter, galan</t>
  </si>
  <si>
    <t>Annonser, reklam o trycksaker</t>
  </si>
  <si>
    <t>Representation, ej avdragsgill</t>
  </si>
  <si>
    <t>Administrativa, Rörelsekostnader</t>
  </si>
  <si>
    <t>Rep och underhåll av lokaler</t>
  </si>
  <si>
    <t>Hyra externa lokaler Event</t>
  </si>
  <si>
    <t>Föreningsavgifter</t>
  </si>
  <si>
    <t>Högre belopp 2019 pga extratjänster i samband med kompletteringar till KUR</t>
  </si>
  <si>
    <t>Extra insats för Check 2019 - via MAIS</t>
  </si>
  <si>
    <t>löner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</si>
</sst>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12121"/>
      <name val="Inherit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9"/>
      <color rgb="FF40404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rgb="FFFF0000"/>
      <name val="Calibri (Brödtext)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0" fillId="0" borderId="0" xfId="0" applyFont="1"/>
    <xf numFmtId="0" fontId="7" fillId="0" borderId="0" xfId="0" applyFont="1"/>
    <xf numFmtId="0" fontId="7" fillId="0" borderId="0" xfId="0" applyFont="1" applyBorder="1"/>
    <xf numFmtId="3" fontId="0" fillId="0" borderId="13" xfId="0" applyNumberFormat="1" applyBorder="1"/>
    <xf numFmtId="3" fontId="1" fillId="0" borderId="13" xfId="0" applyNumberFormat="1" applyFont="1" applyBorder="1"/>
    <xf numFmtId="3" fontId="0" fillId="0" borderId="14" xfId="0" applyNumberFormat="1" applyBorder="1"/>
    <xf numFmtId="3" fontId="1" fillId="0" borderId="14" xfId="0" applyNumberFormat="1" applyFont="1" applyBorder="1"/>
    <xf numFmtId="3" fontId="0" fillId="0" borderId="15" xfId="0" applyNumberFormat="1" applyBorder="1"/>
    <xf numFmtId="3" fontId="1" fillId="0" borderId="15" xfId="0" applyNumberFormat="1" applyFont="1" applyBorder="1"/>
    <xf numFmtId="0" fontId="1" fillId="0" borderId="11" xfId="0" applyFont="1" applyBorder="1"/>
    <xf numFmtId="3" fontId="0" fillId="0" borderId="16" xfId="0" applyNumberFormat="1" applyBorder="1"/>
    <xf numFmtId="3" fontId="1" fillId="0" borderId="16" xfId="0" applyNumberFormat="1" applyFont="1" applyBorder="1"/>
    <xf numFmtId="3" fontId="0" fillId="0" borderId="12" xfId="0" applyNumberFormat="1" applyBorder="1"/>
    <xf numFmtId="0" fontId="0" fillId="0" borderId="14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18" xfId="0" applyNumberFormat="1" applyBorder="1"/>
    <xf numFmtId="3" fontId="1" fillId="0" borderId="18" xfId="0" applyNumberFormat="1" applyFont="1" applyBorder="1"/>
    <xf numFmtId="3" fontId="0" fillId="0" borderId="6" xfId="0" applyNumberFormat="1" applyBorder="1"/>
    <xf numFmtId="0" fontId="0" fillId="0" borderId="1" xfId="0" applyBorder="1"/>
    <xf numFmtId="3" fontId="0" fillId="0" borderId="17" xfId="0" applyNumberFormat="1" applyBorder="1"/>
    <xf numFmtId="3" fontId="1" fillId="0" borderId="17" xfId="0" applyNumberFormat="1" applyFont="1" applyBorder="1"/>
    <xf numFmtId="3" fontId="0" fillId="0" borderId="2" xfId="0" applyNumberForma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3" fontId="0" fillId="0" borderId="10" xfId="0" applyNumberFormat="1" applyBorder="1"/>
    <xf numFmtId="0" fontId="1" fillId="0" borderId="3" xfId="0" applyFont="1" applyBorder="1"/>
    <xf numFmtId="0" fontId="1" fillId="0" borderId="9" xfId="0" applyFont="1" applyBorder="1"/>
    <xf numFmtId="0" fontId="2" fillId="0" borderId="7" xfId="0" applyFont="1" applyBorder="1" applyAlignment="1">
      <alignment horizontal="right"/>
    </xf>
    <xf numFmtId="3" fontId="0" fillId="0" borderId="8" xfId="0" applyNumberFormat="1" applyBorder="1"/>
    <xf numFmtId="0" fontId="0" fillId="0" borderId="19" xfId="0" applyBorder="1"/>
    <xf numFmtId="3" fontId="0" fillId="0" borderId="20" xfId="0" applyNumberFormat="1" applyBorder="1"/>
    <xf numFmtId="3" fontId="1" fillId="0" borderId="20" xfId="0" applyNumberFormat="1" applyFont="1" applyBorder="1"/>
    <xf numFmtId="3" fontId="0" fillId="0" borderId="21" xfId="0" applyNumberFormat="1" applyBorder="1"/>
    <xf numFmtId="3" fontId="1" fillId="4" borderId="13" xfId="0" applyNumberFormat="1" applyFont="1" applyFill="1" applyBorder="1"/>
    <xf numFmtId="3" fontId="1" fillId="4" borderId="14" xfId="0" applyNumberFormat="1" applyFont="1" applyFill="1" applyBorder="1"/>
    <xf numFmtId="3" fontId="0" fillId="2" borderId="13" xfId="0" applyNumberFormat="1" applyFill="1" applyBorder="1"/>
    <xf numFmtId="3" fontId="0" fillId="2" borderId="4" xfId="0" applyNumberFormat="1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8" fillId="0" borderId="0" xfId="0" applyFont="1"/>
    <xf numFmtId="0" fontId="8" fillId="5" borderId="0" xfId="0" applyFont="1" applyFill="1"/>
    <xf numFmtId="0" fontId="0" fillId="5" borderId="0" xfId="0" applyFill="1"/>
    <xf numFmtId="0" fontId="8" fillId="3" borderId="0" xfId="0" applyFont="1" applyFill="1"/>
    <xf numFmtId="0" fontId="0" fillId="3" borderId="0" xfId="0" applyFill="1"/>
    <xf numFmtId="0" fontId="8" fillId="6" borderId="0" xfId="0" applyFont="1" applyFill="1"/>
    <xf numFmtId="0" fontId="0" fillId="6" borderId="0" xfId="0" applyFill="1"/>
    <xf numFmtId="0" fontId="8" fillId="7" borderId="0" xfId="0" applyFont="1" applyFill="1"/>
    <xf numFmtId="0" fontId="0" fillId="7" borderId="0" xfId="0" applyFill="1"/>
    <xf numFmtId="0" fontId="8" fillId="8" borderId="0" xfId="0" applyFont="1" applyFill="1"/>
    <xf numFmtId="0" fontId="0" fillId="8" borderId="0" xfId="0" applyFill="1"/>
    <xf numFmtId="0" fontId="2" fillId="2" borderId="0" xfId="0" applyFont="1" applyFill="1"/>
    <xf numFmtId="0" fontId="1" fillId="0" borderId="22" xfId="0" applyFont="1" applyBorder="1"/>
    <xf numFmtId="3" fontId="0" fillId="0" borderId="23" xfId="0" applyNumberFormat="1" applyBorder="1"/>
    <xf numFmtId="3" fontId="1" fillId="0" borderId="23" xfId="0" applyNumberFormat="1" applyFont="1" applyBorder="1"/>
    <xf numFmtId="3" fontId="0" fillId="0" borderId="24" xfId="0" applyNumberFormat="1" applyBorder="1"/>
    <xf numFmtId="0" fontId="1" fillId="0" borderId="25" xfId="0" applyFont="1" applyBorder="1"/>
    <xf numFmtId="3" fontId="0" fillId="0" borderId="26" xfId="0" applyNumberFormat="1" applyBorder="1"/>
    <xf numFmtId="3" fontId="1" fillId="0" borderId="26" xfId="0" applyNumberFormat="1" applyFont="1" applyBorder="1"/>
    <xf numFmtId="3" fontId="0" fillId="0" borderId="27" xfId="0" applyNumberFormat="1" applyBorder="1"/>
    <xf numFmtId="0" fontId="2" fillId="0" borderId="5" xfId="0" applyFont="1" applyBorder="1" applyAlignment="1">
      <alignment horizontal="right"/>
    </xf>
    <xf numFmtId="0" fontId="0" fillId="9" borderId="0" xfId="0" applyFill="1" applyAlignment="1">
      <alignment wrapText="1" shrinkToFit="1"/>
    </xf>
    <xf numFmtId="3" fontId="7" fillId="0" borderId="13" xfId="0" applyNumberFormat="1" applyFont="1" applyBorder="1"/>
    <xf numFmtId="3" fontId="6" fillId="0" borderId="13" xfId="0" applyNumberFormat="1" applyFont="1" applyBorder="1"/>
    <xf numFmtId="0" fontId="6" fillId="2" borderId="13" xfId="0" applyFont="1" applyFill="1" applyBorder="1"/>
    <xf numFmtId="3" fontId="6" fillId="2" borderId="13" xfId="0" applyNumberFormat="1" applyFont="1" applyFill="1" applyBorder="1"/>
    <xf numFmtId="0" fontId="7" fillId="0" borderId="13" xfId="0" applyFont="1" applyBorder="1"/>
    <xf numFmtId="0" fontId="6" fillId="2" borderId="13" xfId="0" applyFont="1" applyFill="1" applyBorder="1" applyAlignment="1">
      <alignment wrapText="1"/>
    </xf>
    <xf numFmtId="0" fontId="6" fillId="0" borderId="13" xfId="0" applyFont="1" applyBorder="1"/>
    <xf numFmtId="3" fontId="7" fillId="2" borderId="13" xfId="0" applyNumberFormat="1" applyFont="1" applyFill="1" applyBorder="1" applyAlignment="1">
      <alignment wrapText="1"/>
    </xf>
    <xf numFmtId="3" fontId="6" fillId="2" borderId="13" xfId="0" applyNumberFormat="1" applyFont="1" applyFill="1" applyBorder="1" applyAlignment="1">
      <alignment wrapText="1"/>
    </xf>
    <xf numFmtId="3" fontId="7" fillId="2" borderId="13" xfId="0" applyNumberFormat="1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2" borderId="13" xfId="0" applyFont="1" applyFill="1" applyBorder="1"/>
    <xf numFmtId="0" fontId="11" fillId="0" borderId="0" xfId="0" applyFont="1"/>
    <xf numFmtId="0" fontId="12" fillId="0" borderId="13" xfId="0" applyFont="1" applyBorder="1"/>
    <xf numFmtId="3" fontId="9" fillId="2" borderId="13" xfId="0" applyNumberFormat="1" applyFont="1" applyFill="1" applyBorder="1"/>
    <xf numFmtId="3" fontId="11" fillId="2" borderId="13" xfId="0" applyNumberFormat="1" applyFont="1" applyFill="1" applyBorder="1" applyAlignment="1">
      <alignment wrapText="1"/>
    </xf>
    <xf numFmtId="3" fontId="11" fillId="0" borderId="13" xfId="0" applyNumberFormat="1" applyFont="1" applyBorder="1"/>
    <xf numFmtId="3" fontId="13" fillId="2" borderId="13" xfId="0" applyNumberFormat="1" applyFont="1" applyFill="1" applyBorder="1" applyAlignment="1">
      <alignment wrapText="1"/>
    </xf>
    <xf numFmtId="3" fontId="7" fillId="10" borderId="13" xfId="0" applyNumberFormat="1" applyFont="1" applyFill="1" applyBorder="1"/>
    <xf numFmtId="3" fontId="6" fillId="10" borderId="13" xfId="0" applyNumberFormat="1" applyFont="1" applyFill="1" applyBorder="1"/>
    <xf numFmtId="0" fontId="6" fillId="10" borderId="13" xfId="0" applyFont="1" applyFill="1" applyBorder="1"/>
    <xf numFmtId="3" fontId="11" fillId="10" borderId="13" xfId="0" applyNumberFormat="1" applyFont="1" applyFill="1" applyBorder="1"/>
    <xf numFmtId="0" fontId="6" fillId="11" borderId="30" xfId="0" applyFont="1" applyFill="1" applyBorder="1"/>
    <xf numFmtId="0" fontId="7" fillId="11" borderId="30" xfId="0" applyFont="1" applyFill="1" applyBorder="1"/>
    <xf numFmtId="0" fontId="9" fillId="11" borderId="30" xfId="0" applyFont="1" applyFill="1" applyBorder="1"/>
    <xf numFmtId="0" fontId="7" fillId="11" borderId="30" xfId="0" applyFont="1" applyFill="1" applyBorder="1" applyAlignment="1">
      <alignment wrapText="1"/>
    </xf>
    <xf numFmtId="0" fontId="7" fillId="12" borderId="30" xfId="0" applyFont="1" applyFill="1" applyBorder="1"/>
    <xf numFmtId="3" fontId="7" fillId="0" borderId="13" xfId="0" applyNumberFormat="1" applyFont="1" applyBorder="1" applyAlignment="1">
      <alignment horizontal="right"/>
    </xf>
    <xf numFmtId="0" fontId="6" fillId="13" borderId="13" xfId="0" applyFont="1" applyFill="1" applyBorder="1"/>
    <xf numFmtId="3" fontId="7" fillId="13" borderId="13" xfId="0" applyNumberFormat="1" applyFont="1" applyFill="1" applyBorder="1"/>
    <xf numFmtId="3" fontId="6" fillId="13" borderId="13" xfId="0" applyNumberFormat="1" applyFont="1" applyFill="1" applyBorder="1"/>
    <xf numFmtId="3" fontId="11" fillId="13" borderId="13" xfId="0" applyNumberFormat="1" applyFont="1" applyFill="1" applyBorder="1"/>
    <xf numFmtId="0" fontId="14" fillId="10" borderId="13" xfId="0" applyFont="1" applyFill="1" applyBorder="1"/>
    <xf numFmtId="0" fontId="14" fillId="10" borderId="0" xfId="0" applyFont="1" applyFill="1"/>
    <xf numFmtId="3" fontId="14" fillId="10" borderId="13" xfId="0" applyNumberFormat="1" applyFont="1" applyFill="1" applyBorder="1"/>
    <xf numFmtId="3" fontId="15" fillId="10" borderId="13" xfId="0" applyNumberFormat="1" applyFont="1" applyFill="1" applyBorder="1"/>
    <xf numFmtId="3" fontId="15" fillId="10" borderId="13" xfId="0" applyNumberFormat="1" applyFont="1" applyFill="1" applyBorder="1" applyAlignment="1">
      <alignment wrapText="1"/>
    </xf>
    <xf numFmtId="0" fontId="14" fillId="10" borderId="13" xfId="0" applyFont="1" applyFill="1" applyBorder="1" applyAlignment="1">
      <alignment wrapText="1"/>
    </xf>
    <xf numFmtId="3" fontId="14" fillId="10" borderId="13" xfId="0" applyNumberFormat="1" applyFont="1" applyFill="1" applyBorder="1" applyAlignment="1">
      <alignment wrapText="1"/>
    </xf>
    <xf numFmtId="0" fontId="12" fillId="0" borderId="0" xfId="0" applyFont="1" applyBorder="1"/>
    <xf numFmtId="3" fontId="12" fillId="0" borderId="0" xfId="0" applyNumberFormat="1" applyFont="1" applyBorder="1"/>
    <xf numFmtId="3" fontId="16" fillId="10" borderId="13" xfId="0" applyNumberFormat="1" applyFont="1" applyFill="1" applyBorder="1" applyAlignment="1">
      <alignment horizontal="right"/>
    </xf>
    <xf numFmtId="3" fontId="16" fillId="10" borderId="13" xfId="0" applyNumberFormat="1" applyFont="1" applyFill="1" applyBorder="1"/>
    <xf numFmtId="0" fontId="16" fillId="10" borderId="0" xfId="0" applyFont="1" applyFill="1"/>
    <xf numFmtId="3" fontId="16" fillId="10" borderId="13" xfId="0" applyNumberFormat="1" applyFont="1" applyFill="1" applyBorder="1" applyAlignment="1">
      <alignment wrapText="1"/>
    </xf>
    <xf numFmtId="3" fontId="17" fillId="10" borderId="13" xfId="0" applyNumberFormat="1" applyFont="1" applyFill="1" applyBorder="1"/>
    <xf numFmtId="164" fontId="6" fillId="2" borderId="13" xfId="0" applyNumberFormat="1" applyFont="1" applyFill="1" applyBorder="1"/>
    <xf numFmtId="3" fontId="7" fillId="0" borderId="0" xfId="0" applyNumberFormat="1" applyFont="1" applyBorder="1"/>
    <xf numFmtId="0" fontId="18" fillId="14" borderId="30" xfId="0" applyFont="1" applyFill="1" applyBorder="1"/>
    <xf numFmtId="3" fontId="18" fillId="15" borderId="30" xfId="0" applyNumberFormat="1" applyFont="1" applyFill="1" applyBorder="1"/>
    <xf numFmtId="3" fontId="19" fillId="16" borderId="30" xfId="0" applyNumberFormat="1" applyFont="1" applyFill="1" applyBorder="1"/>
    <xf numFmtId="3" fontId="18" fillId="17" borderId="30" xfId="0" applyNumberFormat="1" applyFont="1" applyFill="1" applyBorder="1"/>
    <xf numFmtId="0" fontId="6" fillId="11" borderId="30" xfId="0" applyFont="1" applyFill="1" applyBorder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Border="1"/>
    <xf numFmtId="14" fontId="6" fillId="0" borderId="0" xfId="0" applyNumberFormat="1" applyFont="1" applyBorder="1"/>
    <xf numFmtId="14" fontId="6" fillId="0" borderId="0" xfId="0" applyNumberFormat="1" applyFont="1" applyBorder="1" applyAlignment="1">
      <alignment horizontal="right"/>
    </xf>
    <xf numFmtId="9" fontId="12" fillId="0" borderId="0" xfId="0" applyNumberFormat="1" applyFont="1" applyBorder="1"/>
    <xf numFmtId="0" fontId="6" fillId="0" borderId="0" xfId="0" applyFont="1" applyAlignment="1">
      <alignment horizontal="right"/>
    </xf>
    <xf numFmtId="0" fontId="13" fillId="0" borderId="13" xfId="0" applyFont="1" applyBorder="1"/>
    <xf numFmtId="0" fontId="21" fillId="0" borderId="13" xfId="0" applyFont="1" applyBorder="1"/>
    <xf numFmtId="3" fontId="20" fillId="2" borderId="13" xfId="0" applyNumberFormat="1" applyFont="1" applyFill="1" applyBorder="1"/>
    <xf numFmtId="3" fontId="20" fillId="13" borderId="13" xfId="0" applyNumberFormat="1" applyFont="1" applyFill="1" applyBorder="1"/>
    <xf numFmtId="0" fontId="22" fillId="0" borderId="13" xfId="0" applyFont="1" applyBorder="1"/>
    <xf numFmtId="0" fontId="20" fillId="0" borderId="13" xfId="0" applyFont="1" applyBorder="1"/>
    <xf numFmtId="3" fontId="22" fillId="0" borderId="13" xfId="0" applyNumberFormat="1" applyFont="1" applyBorder="1"/>
    <xf numFmtId="3" fontId="7" fillId="0" borderId="13" xfId="0" applyNumberFormat="1" applyFont="1" applyFill="1" applyBorder="1" applyAlignment="1">
      <alignment wrapText="1"/>
    </xf>
    <xf numFmtId="3" fontId="7" fillId="0" borderId="13" xfId="0" applyNumberFormat="1" applyFont="1" applyFill="1" applyBorder="1"/>
    <xf numFmtId="0" fontId="23" fillId="0" borderId="0" xfId="0" applyFont="1"/>
    <xf numFmtId="0" fontId="7" fillId="10" borderId="0" xfId="0" applyFont="1" applyFill="1"/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2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Normal" xfId="0" builtinId="0"/>
  </cellStyles>
  <dxfs count="0"/>
  <tableStyles count="0" defaultTableStyle="TableStyleMedium9" defaultPivotStyle="PivotStyleMedium4"/>
  <colors>
    <mruColors>
      <color rgb="FFFAF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6"/>
  <sheetViews>
    <sheetView tabSelected="1" zoomScale="125" zoomScaleNormal="125" zoomScalePageLayoutView="125" workbookViewId="0">
      <selection activeCell="G68" sqref="G68"/>
    </sheetView>
  </sheetViews>
  <sheetFormatPr baseColWidth="10" defaultRowHeight="16"/>
  <cols>
    <col min="1" max="1" width="47.6640625" style="7" customWidth="1"/>
    <col min="2" max="3" width="14.33203125" style="7" customWidth="1"/>
    <col min="4" max="5" width="13.33203125" style="7" customWidth="1"/>
    <col min="6" max="7" width="12.6640625" customWidth="1"/>
    <col min="8" max="8" width="12.33203125" customWidth="1"/>
    <col min="9" max="9" width="55.33203125" customWidth="1"/>
    <col min="10" max="10" width="9.5" customWidth="1"/>
    <col min="11" max="11" width="8.83203125" customWidth="1"/>
    <col min="12" max="12" width="9.6640625" customWidth="1"/>
    <col min="13" max="14" width="12.1640625" customWidth="1"/>
    <col min="15" max="16" width="7.1640625" customWidth="1"/>
    <col min="20" max="20" width="12.83203125" customWidth="1"/>
  </cols>
  <sheetData>
    <row r="1" spans="1:16" ht="31">
      <c r="A1" s="149" t="s">
        <v>102</v>
      </c>
      <c r="B1" s="150"/>
      <c r="C1" s="150"/>
      <c r="D1" s="150"/>
      <c r="E1" s="150"/>
      <c r="F1" s="150"/>
      <c r="G1" s="150"/>
      <c r="H1" s="150"/>
      <c r="I1" s="151"/>
      <c r="J1" s="131"/>
      <c r="K1" s="131"/>
      <c r="L1" s="131"/>
      <c r="M1" s="131"/>
      <c r="N1" s="131"/>
      <c r="O1" s="131"/>
      <c r="P1" s="131"/>
    </row>
    <row r="2" spans="1:16" s="8" customFormat="1" ht="14">
      <c r="A2" s="86"/>
      <c r="B2" s="86"/>
      <c r="C2" s="86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8" customFormat="1" ht="14">
      <c r="A3" s="88" t="s">
        <v>99</v>
      </c>
      <c r="B3" s="152" t="s">
        <v>98</v>
      </c>
      <c r="C3" s="152"/>
      <c r="D3" s="152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8" customFormat="1" ht="14">
      <c r="A4" s="87" t="s">
        <v>97</v>
      </c>
      <c r="B4" s="153" t="s">
        <v>89</v>
      </c>
      <c r="C4" s="153"/>
      <c r="D4" s="153"/>
      <c r="E4" s="8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8" customFormat="1" ht="14">
      <c r="A5" s="87" t="s">
        <v>95</v>
      </c>
      <c r="B5" s="153" t="s">
        <v>87</v>
      </c>
      <c r="C5" s="153"/>
      <c r="D5" s="153"/>
      <c r="E5" s="86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8" customFormat="1" ht="14">
      <c r="A6" s="79" t="s">
        <v>96</v>
      </c>
      <c r="B6" s="153" t="s">
        <v>88</v>
      </c>
      <c r="C6" s="153"/>
      <c r="D6" s="153"/>
      <c r="E6" s="86"/>
    </row>
    <row r="7" spans="1:16" s="8" customFormat="1" ht="14"/>
    <row r="8" spans="1:16" s="8" customFormat="1" ht="19">
      <c r="A8" s="89" t="s">
        <v>100</v>
      </c>
      <c r="B8" s="79"/>
      <c r="C8" s="79"/>
      <c r="D8" s="79"/>
      <c r="E8" s="79"/>
      <c r="F8" s="79"/>
      <c r="G8" s="79"/>
      <c r="H8" s="79"/>
      <c r="I8" s="79"/>
      <c r="J8" s="133"/>
      <c r="K8" s="9"/>
      <c r="L8" s="9"/>
      <c r="M8" s="137"/>
      <c r="N8" s="133"/>
      <c r="O8" s="133"/>
    </row>
    <row r="9" spans="1:16" s="8" customFormat="1" ht="15">
      <c r="A9" s="100"/>
      <c r="B9" s="77" t="s">
        <v>111</v>
      </c>
      <c r="C9" s="110" t="s">
        <v>110</v>
      </c>
      <c r="D9" s="80" t="s">
        <v>112</v>
      </c>
      <c r="E9" s="115" t="s">
        <v>114</v>
      </c>
      <c r="F9" s="81" t="s">
        <v>113</v>
      </c>
      <c r="G9" s="98" t="s">
        <v>136</v>
      </c>
      <c r="H9" s="106" t="s">
        <v>90</v>
      </c>
      <c r="I9" s="81" t="s">
        <v>94</v>
      </c>
      <c r="J9" s="132"/>
      <c r="K9" s="132"/>
      <c r="L9" s="132"/>
      <c r="M9" s="134"/>
      <c r="N9" s="134"/>
      <c r="O9" s="135"/>
    </row>
    <row r="10" spans="1:16" s="8" customFormat="1" ht="14">
      <c r="A10" s="101" t="s">
        <v>1</v>
      </c>
      <c r="B10" s="77"/>
      <c r="C10" s="110"/>
      <c r="D10" s="82">
        <v>800000</v>
      </c>
      <c r="E10" s="115">
        <v>935699</v>
      </c>
      <c r="F10" s="105">
        <v>30000</v>
      </c>
      <c r="G10" s="119">
        <v>935699</v>
      </c>
      <c r="H10" s="107">
        <v>830000</v>
      </c>
      <c r="I10" s="138" t="s">
        <v>123</v>
      </c>
      <c r="J10" s="117"/>
      <c r="K10" s="117"/>
      <c r="L10" s="117"/>
      <c r="M10" s="125"/>
      <c r="N10" s="125"/>
      <c r="O10" s="136"/>
    </row>
    <row r="11" spans="1:16" s="8" customFormat="1" ht="14">
      <c r="A11" s="101" t="s">
        <v>32</v>
      </c>
      <c r="B11" s="84">
        <v>80000</v>
      </c>
      <c r="C11" s="111"/>
      <c r="D11" s="82">
        <v>50000</v>
      </c>
      <c r="E11" s="112">
        <v>49541</v>
      </c>
      <c r="F11" s="75">
        <v>349425</v>
      </c>
      <c r="G11" s="112">
        <v>49541</v>
      </c>
      <c r="H11" s="107">
        <f t="shared" ref="H11:H22" si="0">B11+D11+F11</f>
        <v>479425</v>
      </c>
      <c r="I11" s="138"/>
      <c r="J11" s="117"/>
      <c r="K11" s="117"/>
      <c r="L11" s="117"/>
      <c r="M11" s="125"/>
      <c r="N11" s="125"/>
      <c r="O11" s="136"/>
    </row>
    <row r="12" spans="1:16" s="8" customFormat="1" ht="14">
      <c r="A12" s="101" t="s">
        <v>3</v>
      </c>
      <c r="B12" s="84"/>
      <c r="C12" s="112"/>
      <c r="D12" s="82">
        <v>15000</v>
      </c>
      <c r="E12" s="116">
        <v>16000</v>
      </c>
      <c r="F12" s="75"/>
      <c r="G12" s="116">
        <v>16000</v>
      </c>
      <c r="H12" s="107">
        <f t="shared" si="0"/>
        <v>15000</v>
      </c>
      <c r="I12" s="138"/>
      <c r="J12" s="117"/>
      <c r="K12" s="117"/>
      <c r="L12" s="117"/>
      <c r="M12" s="125"/>
      <c r="N12" s="125"/>
      <c r="O12" s="136"/>
    </row>
    <row r="13" spans="1:16" s="8" customFormat="1" ht="14">
      <c r="A13" s="101" t="s">
        <v>2</v>
      </c>
      <c r="B13" s="84"/>
      <c r="C13" s="112"/>
      <c r="D13" s="82">
        <v>150000</v>
      </c>
      <c r="E13" s="116">
        <v>130069</v>
      </c>
      <c r="F13" s="75"/>
      <c r="G13" s="116">
        <v>130069</v>
      </c>
      <c r="H13" s="107">
        <f t="shared" si="0"/>
        <v>150000</v>
      </c>
      <c r="I13" s="138"/>
      <c r="J13" s="117"/>
      <c r="K13" s="117"/>
      <c r="L13" s="117"/>
      <c r="M13" s="125"/>
      <c r="N13" s="125"/>
      <c r="O13" s="136"/>
    </row>
    <row r="14" spans="1:16" s="8" customFormat="1" ht="14">
      <c r="A14" s="101" t="s">
        <v>115</v>
      </c>
      <c r="B14" s="84"/>
      <c r="C14" s="112"/>
      <c r="D14" s="82">
        <v>50000</v>
      </c>
      <c r="E14" s="116">
        <v>24940</v>
      </c>
      <c r="F14" s="75"/>
      <c r="G14" s="116">
        <v>24940</v>
      </c>
      <c r="H14" s="107">
        <f t="shared" si="0"/>
        <v>50000</v>
      </c>
      <c r="I14" s="138"/>
      <c r="J14" s="117"/>
      <c r="K14" s="117"/>
      <c r="L14" s="117"/>
      <c r="M14" s="125"/>
      <c r="N14" s="125"/>
      <c r="O14" s="136"/>
    </row>
    <row r="15" spans="1:16" s="8" customFormat="1" ht="14">
      <c r="A15" s="101" t="s">
        <v>139</v>
      </c>
      <c r="B15" s="146"/>
      <c r="C15" s="112"/>
      <c r="D15" s="82"/>
      <c r="E15" s="116"/>
      <c r="F15" s="75"/>
      <c r="G15" s="120"/>
      <c r="H15" s="107">
        <f t="shared" si="0"/>
        <v>0</v>
      </c>
      <c r="I15" s="138"/>
      <c r="J15" s="117"/>
      <c r="K15" s="117"/>
      <c r="L15" s="117"/>
      <c r="M15" s="125"/>
      <c r="N15" s="125"/>
      <c r="O15" s="136"/>
    </row>
    <row r="16" spans="1:16" s="8" customFormat="1" ht="14">
      <c r="A16" s="101" t="s">
        <v>140</v>
      </c>
      <c r="B16" s="146">
        <v>80000</v>
      </c>
      <c r="C16" s="112">
        <v>79312</v>
      </c>
      <c r="D16" s="82"/>
      <c r="E16" s="116"/>
      <c r="F16" s="75"/>
      <c r="G16" s="112">
        <v>79312</v>
      </c>
      <c r="H16" s="107">
        <f t="shared" si="0"/>
        <v>80000</v>
      </c>
      <c r="I16" s="138"/>
      <c r="J16" s="117"/>
      <c r="K16" s="117"/>
      <c r="L16" s="117"/>
      <c r="M16" s="125"/>
      <c r="N16" s="125"/>
      <c r="O16" s="136"/>
    </row>
    <row r="17" spans="1:24" s="8" customFormat="1" ht="14">
      <c r="A17" s="101" t="s">
        <v>127</v>
      </c>
      <c r="B17" s="84">
        <v>3000</v>
      </c>
      <c r="C17" s="112">
        <v>3000</v>
      </c>
      <c r="D17" s="82"/>
      <c r="E17" s="116"/>
      <c r="F17" s="75"/>
      <c r="G17" s="120">
        <v>3000</v>
      </c>
      <c r="H17" s="107">
        <f t="shared" si="0"/>
        <v>3000</v>
      </c>
      <c r="I17" s="138"/>
      <c r="J17" s="117"/>
      <c r="K17" s="117"/>
      <c r="L17" s="117"/>
      <c r="M17" s="125"/>
      <c r="N17" s="125"/>
      <c r="O17" s="136"/>
    </row>
    <row r="18" spans="1:24" s="8" customFormat="1" ht="14">
      <c r="A18" s="101" t="s">
        <v>126</v>
      </c>
      <c r="B18" s="84"/>
      <c r="C18" s="112">
        <v>119076</v>
      </c>
      <c r="D18" s="145"/>
      <c r="E18" s="148"/>
      <c r="F18" s="75"/>
      <c r="G18" s="112">
        <v>119076</v>
      </c>
      <c r="H18" s="107">
        <f t="shared" si="0"/>
        <v>0</v>
      </c>
      <c r="I18" s="138"/>
      <c r="J18" s="117"/>
      <c r="K18" s="117"/>
      <c r="L18" s="117"/>
      <c r="M18" s="125"/>
      <c r="N18" s="125"/>
      <c r="O18" s="136"/>
    </row>
    <row r="19" spans="1:24" s="8" customFormat="1" ht="14">
      <c r="A19" s="101" t="s">
        <v>31</v>
      </c>
      <c r="B19" s="84"/>
      <c r="C19" s="112"/>
      <c r="D19" s="82">
        <v>800000</v>
      </c>
      <c r="E19" s="116">
        <v>750000</v>
      </c>
      <c r="F19" s="75"/>
      <c r="G19" s="121">
        <v>750000</v>
      </c>
      <c r="H19" s="107">
        <f t="shared" si="0"/>
        <v>800000</v>
      </c>
      <c r="I19" s="138"/>
      <c r="J19" s="117"/>
      <c r="K19" s="117"/>
      <c r="L19" s="117"/>
      <c r="M19" s="125"/>
      <c r="N19" s="125"/>
      <c r="O19" s="136"/>
    </row>
    <row r="20" spans="1:24" s="8" customFormat="1" ht="14">
      <c r="A20" s="101" t="s">
        <v>116</v>
      </c>
      <c r="B20" s="84">
        <v>1423000</v>
      </c>
      <c r="C20" s="112">
        <v>1430000</v>
      </c>
      <c r="D20" s="82">
        <v>1000000</v>
      </c>
      <c r="E20" s="116">
        <v>1000000</v>
      </c>
      <c r="F20" s="75">
        <v>100000</v>
      </c>
      <c r="G20" s="120">
        <v>2430000</v>
      </c>
      <c r="H20" s="107">
        <f t="shared" si="0"/>
        <v>2523000</v>
      </c>
      <c r="I20" s="138"/>
      <c r="J20" s="117"/>
      <c r="K20" s="117"/>
      <c r="L20" s="117"/>
      <c r="M20" s="125"/>
      <c r="N20" s="125"/>
      <c r="O20" s="136"/>
    </row>
    <row r="21" spans="1:24" s="8" customFormat="1" ht="14">
      <c r="A21" s="101" t="s">
        <v>0</v>
      </c>
      <c r="B21" s="84"/>
      <c r="C21" s="112"/>
      <c r="D21" s="82">
        <v>400000</v>
      </c>
      <c r="E21" s="116">
        <v>400000</v>
      </c>
      <c r="F21" s="75"/>
      <c r="G21" s="120">
        <v>400000</v>
      </c>
      <c r="H21" s="107">
        <f t="shared" si="0"/>
        <v>400000</v>
      </c>
      <c r="I21" s="138"/>
      <c r="J21" s="117"/>
      <c r="K21" s="117"/>
      <c r="L21" s="117"/>
      <c r="M21" s="125"/>
      <c r="N21" s="125"/>
      <c r="O21" s="136"/>
    </row>
    <row r="22" spans="1:24" s="8" customFormat="1" ht="14">
      <c r="A22" s="101" t="s">
        <v>109</v>
      </c>
      <c r="B22" s="84"/>
      <c r="C22" s="112"/>
      <c r="D22" s="82"/>
      <c r="E22" s="116"/>
      <c r="F22" s="75">
        <v>219907</v>
      </c>
      <c r="G22" s="120"/>
      <c r="H22" s="107">
        <f t="shared" si="0"/>
        <v>219907</v>
      </c>
      <c r="I22" s="138" t="s">
        <v>137</v>
      </c>
      <c r="J22" s="117"/>
      <c r="K22" s="117"/>
      <c r="L22" s="117"/>
      <c r="M22" s="125"/>
      <c r="N22" s="125"/>
      <c r="O22" s="136"/>
    </row>
    <row r="23" spans="1:24" s="8" customFormat="1" ht="14">
      <c r="A23" s="100" t="s">
        <v>5</v>
      </c>
      <c r="B23" s="78">
        <f t="shared" ref="B23:H23" si="1">SUM(B10:B22)</f>
        <v>1586000</v>
      </c>
      <c r="C23" s="113">
        <f t="shared" si="1"/>
        <v>1631388</v>
      </c>
      <c r="D23" s="78">
        <f t="shared" si="1"/>
        <v>3265000</v>
      </c>
      <c r="E23" s="113">
        <f t="shared" si="1"/>
        <v>3306249</v>
      </c>
      <c r="F23" s="78">
        <f t="shared" si="1"/>
        <v>699332</v>
      </c>
      <c r="G23" s="113">
        <f t="shared" si="1"/>
        <v>4937637</v>
      </c>
      <c r="H23" s="108">
        <f t="shared" si="1"/>
        <v>5550332</v>
      </c>
      <c r="I23" s="138"/>
    </row>
    <row r="24" spans="1:24" s="8" customFormat="1" ht="19">
      <c r="A24" s="100"/>
      <c r="B24" s="92"/>
      <c r="C24" s="113"/>
      <c r="D24" s="93"/>
      <c r="E24" s="116"/>
      <c r="F24" s="94"/>
      <c r="G24" s="99"/>
      <c r="H24" s="109"/>
      <c r="I24" s="138"/>
    </row>
    <row r="25" spans="1:24" s="8" customFormat="1" ht="19">
      <c r="A25" s="102" t="s">
        <v>101</v>
      </c>
      <c r="B25" s="78" t="s">
        <v>89</v>
      </c>
      <c r="C25" s="113"/>
      <c r="D25" s="83" t="s">
        <v>87</v>
      </c>
      <c r="E25" s="114"/>
      <c r="F25" s="76" t="s">
        <v>88</v>
      </c>
      <c r="G25" s="97"/>
      <c r="H25" s="107"/>
      <c r="I25" s="138"/>
    </row>
    <row r="26" spans="1:24" s="8" customFormat="1" ht="14">
      <c r="A26" s="100" t="s">
        <v>66</v>
      </c>
      <c r="B26" s="78"/>
      <c r="C26" s="113"/>
      <c r="D26" s="82"/>
      <c r="E26" s="116"/>
      <c r="F26" s="75"/>
      <c r="G26" s="96"/>
      <c r="H26" s="107"/>
      <c r="I26" s="138"/>
    </row>
    <row r="27" spans="1:24" s="8" customFormat="1" ht="14" customHeight="1">
      <c r="A27" s="103" t="s">
        <v>144</v>
      </c>
      <c r="B27" s="84">
        <v>25000</v>
      </c>
      <c r="C27" s="112">
        <v>34260</v>
      </c>
      <c r="D27" s="82"/>
      <c r="E27" s="116"/>
      <c r="F27" s="75"/>
      <c r="G27" s="112">
        <v>34260</v>
      </c>
      <c r="H27" s="141">
        <f t="shared" ref="H27:H40" si="2">B27+D27+F27</f>
        <v>25000</v>
      </c>
      <c r="I27" s="138" t="s">
        <v>121</v>
      </c>
    </row>
    <row r="28" spans="1:24" s="8" customFormat="1" ht="14" customHeight="1">
      <c r="A28" s="103" t="s">
        <v>120</v>
      </c>
      <c r="B28" s="84"/>
      <c r="C28" s="112">
        <v>8440</v>
      </c>
      <c r="D28" s="82"/>
      <c r="E28" s="116"/>
      <c r="F28" s="75"/>
      <c r="G28" s="112">
        <v>8440</v>
      </c>
      <c r="H28" s="141">
        <f t="shared" si="2"/>
        <v>0</v>
      </c>
      <c r="I28" s="138" t="s">
        <v>159</v>
      </c>
    </row>
    <row r="29" spans="1:24" s="8" customFormat="1" ht="14" customHeight="1">
      <c r="A29" s="103" t="s">
        <v>128</v>
      </c>
      <c r="B29" s="84">
        <v>15500</v>
      </c>
      <c r="C29" s="112">
        <v>15500</v>
      </c>
      <c r="D29" s="82"/>
      <c r="E29" s="116"/>
      <c r="F29" s="75"/>
      <c r="G29" s="112">
        <v>15500</v>
      </c>
      <c r="H29" s="107">
        <f t="shared" si="2"/>
        <v>15500</v>
      </c>
      <c r="I29" s="138"/>
    </row>
    <row r="30" spans="1:24" s="8" customFormat="1" ht="14">
      <c r="A30" s="101" t="s">
        <v>145</v>
      </c>
      <c r="B30" s="84"/>
      <c r="C30" s="112">
        <v>627</v>
      </c>
      <c r="D30" s="82">
        <v>7000</v>
      </c>
      <c r="E30" s="116">
        <v>6885</v>
      </c>
      <c r="F30" s="75">
        <v>23876</v>
      </c>
      <c r="G30" s="116">
        <v>7512</v>
      </c>
      <c r="H30" s="107">
        <f t="shared" si="2"/>
        <v>30876</v>
      </c>
      <c r="I30" s="138" t="s">
        <v>122</v>
      </c>
    </row>
    <row r="31" spans="1:24" s="8" customFormat="1" ht="15">
      <c r="A31" s="103" t="s">
        <v>143</v>
      </c>
      <c r="B31" s="84"/>
      <c r="C31" s="112">
        <v>3640</v>
      </c>
      <c r="D31" s="82"/>
      <c r="E31" s="116"/>
      <c r="F31" s="75"/>
      <c r="G31" s="112">
        <v>3640</v>
      </c>
      <c r="H31" s="141">
        <f t="shared" si="2"/>
        <v>0</v>
      </c>
      <c r="I31" s="138"/>
    </row>
    <row r="32" spans="1:24" s="90" customFormat="1" ht="19">
      <c r="A32" s="103" t="s">
        <v>103</v>
      </c>
      <c r="B32" s="84"/>
      <c r="C32" s="112"/>
      <c r="D32" s="82">
        <v>65000</v>
      </c>
      <c r="E32" s="116">
        <v>73829</v>
      </c>
      <c r="F32" s="75">
        <v>5000</v>
      </c>
      <c r="G32" s="116">
        <v>73829</v>
      </c>
      <c r="H32" s="107">
        <f t="shared" si="2"/>
        <v>70000</v>
      </c>
      <c r="I32" s="138" t="s">
        <v>122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9" s="8" customFormat="1" ht="14" customHeight="1">
      <c r="A33" s="101" t="s">
        <v>141</v>
      </c>
      <c r="B33" s="84">
        <v>2300</v>
      </c>
      <c r="C33" s="112">
        <v>2255</v>
      </c>
      <c r="D33" s="84">
        <v>8000</v>
      </c>
      <c r="E33" s="112">
        <v>8042</v>
      </c>
      <c r="F33" s="84"/>
      <c r="G33" s="120">
        <v>10297</v>
      </c>
      <c r="H33" s="141">
        <f t="shared" si="2"/>
        <v>10300</v>
      </c>
      <c r="I33" s="138"/>
    </row>
    <row r="34" spans="1:9" s="8" customFormat="1" ht="14" customHeight="1">
      <c r="A34" s="101" t="s">
        <v>25</v>
      </c>
      <c r="B34" s="84"/>
      <c r="C34" s="112"/>
      <c r="D34" s="84">
        <v>60000</v>
      </c>
      <c r="E34" s="120">
        <v>70384</v>
      </c>
      <c r="F34" s="75">
        <v>2500</v>
      </c>
      <c r="G34" s="123">
        <v>70384</v>
      </c>
      <c r="H34" s="107">
        <f t="shared" si="2"/>
        <v>62500</v>
      </c>
      <c r="I34" s="138" t="s">
        <v>122</v>
      </c>
    </row>
    <row r="35" spans="1:9" s="8" customFormat="1" ht="14">
      <c r="A35" s="101" t="s">
        <v>117</v>
      </c>
      <c r="B35" s="84"/>
      <c r="C35" s="112"/>
      <c r="D35" s="82">
        <v>17700</v>
      </c>
      <c r="E35" s="116">
        <v>19364</v>
      </c>
      <c r="F35" s="75">
        <v>35827</v>
      </c>
      <c r="G35" s="122">
        <v>19364</v>
      </c>
      <c r="H35" s="107">
        <f t="shared" si="2"/>
        <v>53527</v>
      </c>
      <c r="I35" s="138"/>
    </row>
    <row r="36" spans="1:9" s="8" customFormat="1" ht="14" customHeight="1">
      <c r="A36" s="101" t="s">
        <v>118</v>
      </c>
      <c r="B36" s="84"/>
      <c r="C36" s="112"/>
      <c r="D36" s="82">
        <v>4500</v>
      </c>
      <c r="E36" s="116">
        <v>4580</v>
      </c>
      <c r="F36" s="84">
        <v>39000</v>
      </c>
      <c r="G36" s="116">
        <v>4580</v>
      </c>
      <c r="H36" s="107">
        <f t="shared" si="2"/>
        <v>43500</v>
      </c>
      <c r="I36" s="138"/>
    </row>
    <row r="37" spans="1:9" s="8" customFormat="1" ht="14">
      <c r="A37" s="101" t="s">
        <v>33</v>
      </c>
      <c r="B37" s="84"/>
      <c r="C37" s="113">
        <v>7000</v>
      </c>
      <c r="D37" s="82">
        <v>540000</v>
      </c>
      <c r="E37" s="116">
        <v>589938</v>
      </c>
      <c r="F37" s="84">
        <v>62000</v>
      </c>
      <c r="G37" s="116">
        <v>596938</v>
      </c>
      <c r="H37" s="107">
        <f t="shared" si="2"/>
        <v>602000</v>
      </c>
      <c r="I37" s="138" t="s">
        <v>122</v>
      </c>
    </row>
    <row r="38" spans="1:9" s="8" customFormat="1" ht="14">
      <c r="A38" s="101" t="s">
        <v>150</v>
      </c>
      <c r="B38" s="84">
        <v>65000</v>
      </c>
      <c r="C38" s="112">
        <v>4000</v>
      </c>
      <c r="D38" s="82">
        <v>17500</v>
      </c>
      <c r="E38" s="116">
        <v>17093</v>
      </c>
      <c r="F38" s="75">
        <v>98565</v>
      </c>
      <c r="G38" s="116">
        <v>21093</v>
      </c>
      <c r="H38" s="107">
        <f t="shared" si="2"/>
        <v>181065</v>
      </c>
      <c r="I38" s="138"/>
    </row>
    <row r="39" spans="1:9" s="8" customFormat="1" ht="14">
      <c r="A39" s="101" t="s">
        <v>129</v>
      </c>
      <c r="B39" s="84"/>
      <c r="C39" s="112"/>
      <c r="D39" s="82">
        <v>60000</v>
      </c>
      <c r="E39" s="116">
        <v>73400</v>
      </c>
      <c r="F39" s="84"/>
      <c r="G39" s="116">
        <v>73400</v>
      </c>
      <c r="H39" s="107">
        <f t="shared" si="2"/>
        <v>60000</v>
      </c>
      <c r="I39" s="138" t="s">
        <v>122</v>
      </c>
    </row>
    <row r="40" spans="1:9" s="8" customFormat="1" ht="14">
      <c r="A40" s="101" t="s">
        <v>130</v>
      </c>
      <c r="B40" s="84"/>
      <c r="C40" s="112">
        <v>5000</v>
      </c>
      <c r="D40" s="82">
        <v>45000</v>
      </c>
      <c r="E40" s="116">
        <v>50500</v>
      </c>
      <c r="F40" s="84"/>
      <c r="G40" s="116">
        <v>55500</v>
      </c>
      <c r="H40" s="107">
        <f t="shared" si="2"/>
        <v>45000</v>
      </c>
      <c r="I40" s="139" t="s">
        <v>122</v>
      </c>
    </row>
    <row r="41" spans="1:9" s="8" customFormat="1" ht="14">
      <c r="A41" s="101" t="s">
        <v>7</v>
      </c>
      <c r="B41" s="84"/>
      <c r="C41" s="112">
        <v>11000</v>
      </c>
      <c r="D41" s="82">
        <v>25000</v>
      </c>
      <c r="E41" s="116">
        <v>29150</v>
      </c>
      <c r="F41" s="84">
        <v>10000</v>
      </c>
      <c r="G41" s="116">
        <v>40150</v>
      </c>
      <c r="H41" s="107">
        <f t="shared" ref="H41" si="3">B41+D41+F41</f>
        <v>35000</v>
      </c>
      <c r="I41" s="139" t="s">
        <v>122</v>
      </c>
    </row>
    <row r="42" spans="1:9" s="8" customFormat="1" ht="14">
      <c r="A42" s="101" t="s">
        <v>156</v>
      </c>
      <c r="B42" s="84"/>
      <c r="C42" s="112"/>
      <c r="D42" s="82">
        <v>0</v>
      </c>
      <c r="E42" s="116">
        <v>0</v>
      </c>
      <c r="F42" s="146">
        <v>116312</v>
      </c>
      <c r="G42" s="116">
        <v>0</v>
      </c>
      <c r="H42" s="107">
        <v>116312</v>
      </c>
      <c r="I42" s="147"/>
    </row>
    <row r="43" spans="1:9" s="8" customFormat="1" ht="14">
      <c r="A43" s="126" t="s">
        <v>149</v>
      </c>
      <c r="B43" s="127">
        <f t="shared" ref="B43:H43" si="4">SUM(B27:B42)</f>
        <v>107800</v>
      </c>
      <c r="C43" s="128">
        <f t="shared" si="4"/>
        <v>91722</v>
      </c>
      <c r="D43" s="127">
        <f t="shared" si="4"/>
        <v>849700</v>
      </c>
      <c r="E43" s="128">
        <f t="shared" si="4"/>
        <v>943165</v>
      </c>
      <c r="F43" s="127">
        <f>SUM(F27:F42)</f>
        <v>393080</v>
      </c>
      <c r="G43" s="128">
        <f t="shared" si="4"/>
        <v>1034887</v>
      </c>
      <c r="H43" s="129">
        <f t="shared" si="4"/>
        <v>1350580</v>
      </c>
      <c r="I43" s="139"/>
    </row>
    <row r="44" spans="1:9" s="8" customFormat="1" ht="14">
      <c r="A44" s="101"/>
      <c r="B44" s="84"/>
      <c r="C44" s="112"/>
      <c r="D44" s="82"/>
      <c r="E44" s="116"/>
      <c r="F44" s="84"/>
      <c r="G44" s="116"/>
      <c r="H44" s="107"/>
      <c r="I44" s="139"/>
    </row>
    <row r="45" spans="1:9" s="8" customFormat="1" ht="14">
      <c r="A45" s="100" t="s">
        <v>154</v>
      </c>
      <c r="B45" s="84"/>
      <c r="C45" s="112"/>
      <c r="D45" s="82"/>
      <c r="E45" s="116"/>
      <c r="F45" s="84"/>
      <c r="G45" s="116"/>
      <c r="H45" s="107"/>
      <c r="I45" s="139"/>
    </row>
    <row r="46" spans="1:9" s="8" customFormat="1" ht="14">
      <c r="A46" s="101" t="s">
        <v>22</v>
      </c>
      <c r="B46" s="84"/>
      <c r="C46" s="112"/>
      <c r="D46" s="84">
        <v>460000</v>
      </c>
      <c r="E46" s="112">
        <v>397883</v>
      </c>
      <c r="F46" s="75"/>
      <c r="G46" s="112">
        <v>397883</v>
      </c>
      <c r="H46" s="107">
        <f t="shared" ref="H46:H74" si="5">B46+D46+F46</f>
        <v>460000</v>
      </c>
      <c r="I46" s="142" t="s">
        <v>104</v>
      </c>
    </row>
    <row r="47" spans="1:9" s="8" customFormat="1" ht="14">
      <c r="A47" s="101" t="s">
        <v>23</v>
      </c>
      <c r="B47" s="84">
        <v>88900</v>
      </c>
      <c r="C47" s="112">
        <v>84000</v>
      </c>
      <c r="D47" s="84">
        <v>16000</v>
      </c>
      <c r="E47" s="112">
        <v>16000</v>
      </c>
      <c r="F47" s="75"/>
      <c r="G47" s="123">
        <v>100000</v>
      </c>
      <c r="H47" s="107">
        <f t="shared" si="5"/>
        <v>104900</v>
      </c>
      <c r="I47" s="142"/>
    </row>
    <row r="48" spans="1:9" s="8" customFormat="1" ht="14">
      <c r="A48" s="101" t="s">
        <v>132</v>
      </c>
      <c r="B48" s="84">
        <v>7000</v>
      </c>
      <c r="C48" s="112">
        <v>7090</v>
      </c>
      <c r="D48" s="84">
        <v>10000</v>
      </c>
      <c r="E48" s="112">
        <v>15000</v>
      </c>
      <c r="F48" s="75"/>
      <c r="G48" s="123">
        <v>22090</v>
      </c>
      <c r="H48" s="107">
        <f t="shared" si="5"/>
        <v>17000</v>
      </c>
      <c r="I48" s="143"/>
    </row>
    <row r="49" spans="1:9" s="8" customFormat="1" ht="14">
      <c r="A49" s="101" t="s">
        <v>155</v>
      </c>
      <c r="B49" s="84"/>
      <c r="C49" s="112"/>
      <c r="D49" s="84"/>
      <c r="E49" s="112"/>
      <c r="F49" s="84"/>
      <c r="G49" s="123"/>
      <c r="H49" s="107">
        <f t="shared" si="5"/>
        <v>0</v>
      </c>
      <c r="I49" s="147"/>
    </row>
    <row r="50" spans="1:9" s="8" customFormat="1" ht="14">
      <c r="A50" s="101" t="s">
        <v>133</v>
      </c>
      <c r="B50" s="84">
        <v>18000</v>
      </c>
      <c r="C50" s="112">
        <v>17680</v>
      </c>
      <c r="D50" s="84"/>
      <c r="E50" s="112"/>
      <c r="F50" s="146"/>
      <c r="G50" s="123">
        <v>17680</v>
      </c>
      <c r="H50" s="107">
        <f t="shared" si="5"/>
        <v>18000</v>
      </c>
      <c r="I50" s="143"/>
    </row>
    <row r="51" spans="1:9" s="8" customFormat="1" ht="14">
      <c r="A51" s="101" t="s">
        <v>148</v>
      </c>
      <c r="B51" s="84">
        <v>7500</v>
      </c>
      <c r="C51" s="112">
        <v>52240</v>
      </c>
      <c r="D51" s="82">
        <v>10000</v>
      </c>
      <c r="E51" s="116">
        <v>137290</v>
      </c>
      <c r="F51" s="75"/>
      <c r="G51" s="120">
        <v>189530</v>
      </c>
      <c r="H51" s="107">
        <f t="shared" si="5"/>
        <v>17500</v>
      </c>
      <c r="I51" s="142"/>
    </row>
    <row r="52" spans="1:9" s="8" customFormat="1" ht="14">
      <c r="A52" s="101" t="s">
        <v>125</v>
      </c>
      <c r="B52" s="84">
        <v>6000</v>
      </c>
      <c r="C52" s="112">
        <v>13648</v>
      </c>
      <c r="D52" s="82">
        <v>18000</v>
      </c>
      <c r="E52" s="116">
        <v>18000</v>
      </c>
      <c r="F52" s="75"/>
      <c r="G52" s="120">
        <v>31648</v>
      </c>
      <c r="H52" s="107">
        <f>B52+D52+F52</f>
        <v>24000</v>
      </c>
      <c r="I52" s="142"/>
    </row>
    <row r="53" spans="1:9" s="8" customFormat="1" ht="14">
      <c r="A53" s="101" t="s">
        <v>151</v>
      </c>
      <c r="B53" s="84">
        <v>2500</v>
      </c>
      <c r="C53" s="112">
        <v>2379</v>
      </c>
      <c r="D53" s="82">
        <v>2500</v>
      </c>
      <c r="E53" s="116">
        <v>2507</v>
      </c>
      <c r="F53" s="75">
        <v>52400</v>
      </c>
      <c r="G53" s="120">
        <v>4886</v>
      </c>
      <c r="H53" s="107">
        <f t="shared" si="5"/>
        <v>57400</v>
      </c>
      <c r="I53" s="142"/>
    </row>
    <row r="54" spans="1:9" s="8" customFormat="1" ht="14">
      <c r="A54" s="101" t="s">
        <v>91</v>
      </c>
      <c r="B54" s="84"/>
      <c r="C54" s="112"/>
      <c r="D54" s="82"/>
      <c r="E54" s="116"/>
      <c r="F54" s="75">
        <v>10000</v>
      </c>
      <c r="G54" s="96"/>
      <c r="H54" s="107">
        <f t="shared" si="5"/>
        <v>10000</v>
      </c>
      <c r="I54" s="147"/>
    </row>
    <row r="55" spans="1:9" s="8" customFormat="1" ht="14">
      <c r="A55" s="101" t="s">
        <v>92</v>
      </c>
      <c r="B55" s="84">
        <v>100000</v>
      </c>
      <c r="C55" s="112">
        <v>104883</v>
      </c>
      <c r="D55" s="84"/>
      <c r="E55" s="112"/>
      <c r="F55" s="75"/>
      <c r="G55" s="120">
        <v>104833</v>
      </c>
      <c r="H55" s="107">
        <f t="shared" si="5"/>
        <v>100000</v>
      </c>
      <c r="I55" s="142"/>
    </row>
    <row r="56" spans="1:9" s="8" customFormat="1" ht="14">
      <c r="A56" s="101" t="s">
        <v>142</v>
      </c>
      <c r="B56" s="84">
        <v>5000</v>
      </c>
      <c r="C56" s="112">
        <v>9503</v>
      </c>
      <c r="D56" s="84"/>
      <c r="E56" s="112"/>
      <c r="F56" s="75"/>
      <c r="G56" s="112">
        <v>9503</v>
      </c>
      <c r="H56" s="141">
        <f t="shared" si="5"/>
        <v>5000</v>
      </c>
      <c r="I56" s="142"/>
    </row>
    <row r="57" spans="1:9" s="8" customFormat="1" ht="14">
      <c r="A57" s="101" t="s">
        <v>93</v>
      </c>
      <c r="B57" s="84">
        <v>50000</v>
      </c>
      <c r="C57" s="112">
        <v>52216</v>
      </c>
      <c r="D57" s="84">
        <v>5000</v>
      </c>
      <c r="E57" s="112">
        <v>7500</v>
      </c>
      <c r="F57" s="75">
        <v>45000</v>
      </c>
      <c r="G57" s="120">
        <v>59716</v>
      </c>
      <c r="H57" s="107">
        <f t="shared" si="5"/>
        <v>100000</v>
      </c>
      <c r="I57" s="142"/>
    </row>
    <row r="58" spans="1:9" s="8" customFormat="1" ht="14">
      <c r="A58" s="101" t="s">
        <v>152</v>
      </c>
      <c r="B58" s="84">
        <v>17500</v>
      </c>
      <c r="C58" s="112">
        <v>107020</v>
      </c>
      <c r="D58" s="82">
        <v>55000</v>
      </c>
      <c r="E58" s="116">
        <v>69368</v>
      </c>
      <c r="F58" s="75">
        <v>95688</v>
      </c>
      <c r="G58" s="120">
        <v>176388</v>
      </c>
      <c r="H58" s="107">
        <f t="shared" si="5"/>
        <v>168188</v>
      </c>
      <c r="I58" s="142"/>
    </row>
    <row r="59" spans="1:9" s="8" customFormat="1" ht="14">
      <c r="A59" s="101" t="s">
        <v>12</v>
      </c>
      <c r="B59" s="84">
        <v>5000</v>
      </c>
      <c r="C59" s="112">
        <v>4418</v>
      </c>
      <c r="D59" s="84">
        <v>8000</v>
      </c>
      <c r="E59" s="112">
        <v>8000</v>
      </c>
      <c r="F59" s="75"/>
      <c r="G59" s="120">
        <v>12418</v>
      </c>
      <c r="H59" s="107">
        <f t="shared" si="5"/>
        <v>13000</v>
      </c>
      <c r="I59" s="144"/>
    </row>
    <row r="60" spans="1:9" s="8" customFormat="1" ht="14">
      <c r="A60" s="101" t="s">
        <v>153</v>
      </c>
      <c r="B60" s="84">
        <v>2000</v>
      </c>
      <c r="C60" s="112">
        <v>1776</v>
      </c>
      <c r="D60" s="84"/>
      <c r="E60" s="112"/>
      <c r="F60" s="75"/>
      <c r="G60" s="112">
        <v>1776</v>
      </c>
      <c r="H60" s="141">
        <f t="shared" si="5"/>
        <v>2000</v>
      </c>
      <c r="I60" s="144"/>
    </row>
    <row r="61" spans="1:9" s="8" customFormat="1" ht="14">
      <c r="A61" s="101" t="s">
        <v>27</v>
      </c>
      <c r="B61" s="84">
        <v>1000</v>
      </c>
      <c r="C61" s="112">
        <v>919</v>
      </c>
      <c r="D61" s="82">
        <v>1000</v>
      </c>
      <c r="E61" s="116">
        <v>1050</v>
      </c>
      <c r="F61" s="75"/>
      <c r="G61" s="120">
        <v>1969</v>
      </c>
      <c r="H61" s="107">
        <f t="shared" si="5"/>
        <v>2000</v>
      </c>
      <c r="I61" s="142"/>
    </row>
    <row r="62" spans="1:9" s="8" customFormat="1" ht="14">
      <c r="A62" s="101" t="s">
        <v>108</v>
      </c>
      <c r="B62" s="84">
        <v>13500</v>
      </c>
      <c r="C62" s="112">
        <v>13263</v>
      </c>
      <c r="D62" s="82">
        <v>13500</v>
      </c>
      <c r="E62" s="116">
        <v>13263</v>
      </c>
      <c r="F62" s="125"/>
      <c r="G62" s="120">
        <v>26526</v>
      </c>
      <c r="H62" s="107">
        <f t="shared" si="5"/>
        <v>27000</v>
      </c>
      <c r="I62" s="142"/>
    </row>
    <row r="63" spans="1:9" s="8" customFormat="1" ht="14">
      <c r="A63" s="101" t="s">
        <v>134</v>
      </c>
      <c r="B63" s="84">
        <v>5000</v>
      </c>
      <c r="C63" s="112">
        <v>4900</v>
      </c>
      <c r="D63" s="82"/>
      <c r="E63" s="116"/>
      <c r="F63" s="75"/>
      <c r="G63" s="120">
        <v>4900</v>
      </c>
      <c r="H63" s="107">
        <f t="shared" si="5"/>
        <v>5000</v>
      </c>
      <c r="I63" s="142"/>
    </row>
    <row r="64" spans="1:9" s="8" customFormat="1" ht="14">
      <c r="A64" s="101" t="s">
        <v>105</v>
      </c>
      <c r="B64" s="84">
        <v>10500</v>
      </c>
      <c r="C64" s="112">
        <v>10458</v>
      </c>
      <c r="D64" s="82">
        <v>10500</v>
      </c>
      <c r="E64" s="112">
        <v>10458</v>
      </c>
      <c r="F64" s="75"/>
      <c r="G64" s="120">
        <v>20917</v>
      </c>
      <c r="H64" s="107">
        <f t="shared" si="5"/>
        <v>21000</v>
      </c>
      <c r="I64" s="142"/>
    </row>
    <row r="65" spans="1:17" s="8" customFormat="1" ht="14">
      <c r="A65" s="101" t="s">
        <v>146</v>
      </c>
      <c r="B65" s="146">
        <v>20000</v>
      </c>
      <c r="C65" s="112">
        <v>35344</v>
      </c>
      <c r="D65" s="84"/>
      <c r="E65" s="112"/>
      <c r="F65" s="84"/>
      <c r="G65" s="112">
        <v>35344</v>
      </c>
      <c r="H65" s="141">
        <f t="shared" si="5"/>
        <v>20000</v>
      </c>
      <c r="I65" s="138" t="s">
        <v>158</v>
      </c>
    </row>
    <row r="66" spans="1:17" s="8" customFormat="1" ht="14">
      <c r="A66" s="101" t="s">
        <v>147</v>
      </c>
      <c r="B66" s="84">
        <v>80000</v>
      </c>
      <c r="C66" s="112">
        <v>106382</v>
      </c>
      <c r="D66" s="84">
        <v>150000</v>
      </c>
      <c r="E66" s="112">
        <v>141600</v>
      </c>
      <c r="F66" s="84">
        <v>15000</v>
      </c>
      <c r="G66" s="120">
        <v>247982</v>
      </c>
      <c r="H66" s="107">
        <f t="shared" si="5"/>
        <v>245000</v>
      </c>
      <c r="I66" s="138" t="s">
        <v>122</v>
      </c>
    </row>
    <row r="67" spans="1:17" s="8" customFormat="1" ht="14">
      <c r="A67" s="101" t="s">
        <v>30</v>
      </c>
      <c r="B67" s="84">
        <v>25000</v>
      </c>
      <c r="C67" s="112">
        <v>26905</v>
      </c>
      <c r="D67" s="84">
        <v>22000</v>
      </c>
      <c r="E67" s="112">
        <v>21832</v>
      </c>
      <c r="F67" s="75">
        <v>2500</v>
      </c>
      <c r="G67" s="120">
        <v>48737</v>
      </c>
      <c r="H67" s="107">
        <f t="shared" si="5"/>
        <v>49500</v>
      </c>
      <c r="I67" s="142"/>
    </row>
    <row r="68" spans="1:17" s="8" customFormat="1" ht="14">
      <c r="A68" s="101" t="s">
        <v>119</v>
      </c>
      <c r="B68" s="140"/>
      <c r="C68" s="112">
        <v>511900</v>
      </c>
      <c r="D68" s="95"/>
      <c r="E68" s="116"/>
      <c r="F68" s="75"/>
      <c r="G68" s="123">
        <v>511900</v>
      </c>
      <c r="H68" s="141">
        <f t="shared" si="5"/>
        <v>0</v>
      </c>
      <c r="I68" s="138"/>
    </row>
    <row r="69" spans="1:17" s="8" customFormat="1" ht="14">
      <c r="A69" s="101" t="s">
        <v>19</v>
      </c>
      <c r="B69" s="84"/>
      <c r="C69" s="148"/>
      <c r="D69" s="84"/>
      <c r="E69" s="112">
        <v>168720</v>
      </c>
      <c r="F69" s="75"/>
      <c r="G69" s="123">
        <v>168720</v>
      </c>
      <c r="H69" s="107">
        <f t="shared" si="5"/>
        <v>0</v>
      </c>
      <c r="I69" s="142"/>
    </row>
    <row r="70" spans="1:17" s="8" customFormat="1" ht="14">
      <c r="A70" s="104" t="s">
        <v>107</v>
      </c>
      <c r="B70" s="84">
        <v>7500</v>
      </c>
      <c r="C70" s="112">
        <v>7358</v>
      </c>
      <c r="D70" s="82"/>
      <c r="E70" s="116"/>
      <c r="F70" s="75"/>
      <c r="G70" s="120">
        <v>7358</v>
      </c>
      <c r="H70" s="107">
        <f t="shared" si="5"/>
        <v>7500</v>
      </c>
      <c r="I70" s="142"/>
    </row>
    <row r="71" spans="1:17" s="8" customFormat="1" ht="14">
      <c r="A71" s="101" t="s">
        <v>106</v>
      </c>
      <c r="B71" s="84">
        <v>1500</v>
      </c>
      <c r="C71" s="112">
        <v>1203</v>
      </c>
      <c r="D71" s="82"/>
      <c r="E71" s="116"/>
      <c r="F71" s="75"/>
      <c r="G71" s="120">
        <v>1203</v>
      </c>
      <c r="H71" s="107">
        <f t="shared" si="5"/>
        <v>1500</v>
      </c>
      <c r="I71" s="142"/>
    </row>
    <row r="72" spans="1:17" s="8" customFormat="1" ht="14">
      <c r="A72" s="101" t="s">
        <v>124</v>
      </c>
      <c r="B72" s="84"/>
      <c r="C72" s="112">
        <v>6250</v>
      </c>
      <c r="D72" s="82"/>
      <c r="E72" s="116"/>
      <c r="F72" s="75"/>
      <c r="G72" s="120">
        <v>6250</v>
      </c>
      <c r="H72" s="141">
        <f t="shared" si="5"/>
        <v>0</v>
      </c>
      <c r="I72" s="142"/>
    </row>
    <row r="73" spans="1:17" s="8" customFormat="1" ht="14">
      <c r="A73" s="101" t="s">
        <v>157</v>
      </c>
      <c r="B73" s="84"/>
      <c r="C73" s="112"/>
      <c r="D73" s="82"/>
      <c r="E73" s="116"/>
      <c r="F73" s="75"/>
      <c r="G73" s="120"/>
      <c r="H73" s="141"/>
      <c r="I73" s="147"/>
    </row>
    <row r="74" spans="1:17" s="9" customFormat="1" ht="14">
      <c r="A74" s="101" t="s">
        <v>135</v>
      </c>
      <c r="B74" s="84"/>
      <c r="C74" s="112"/>
      <c r="D74" s="82">
        <v>5000</v>
      </c>
      <c r="E74" s="116">
        <v>5000</v>
      </c>
      <c r="F74" s="75"/>
      <c r="G74" s="122">
        <v>5000</v>
      </c>
      <c r="H74" s="107">
        <f t="shared" si="5"/>
        <v>5000</v>
      </c>
      <c r="I74" s="142"/>
      <c r="J74" s="8"/>
      <c r="K74" s="8"/>
      <c r="L74" s="8"/>
      <c r="M74" s="8"/>
      <c r="N74" s="8"/>
      <c r="O74" s="8"/>
      <c r="P74" s="8"/>
      <c r="Q74" s="8"/>
    </row>
    <row r="75" spans="1:17" s="9" customFormat="1" ht="14">
      <c r="A75" s="100" t="s">
        <v>20</v>
      </c>
      <c r="B75" s="78">
        <f t="shared" ref="B75:H75" si="6">SUM(B46:B74)</f>
        <v>473400</v>
      </c>
      <c r="C75" s="113">
        <f t="shared" si="6"/>
        <v>1181735</v>
      </c>
      <c r="D75" s="78">
        <f t="shared" si="6"/>
        <v>786500</v>
      </c>
      <c r="E75" s="113">
        <f t="shared" si="6"/>
        <v>1033471</v>
      </c>
      <c r="F75" s="78">
        <f t="shared" si="6"/>
        <v>220588</v>
      </c>
      <c r="G75" s="113">
        <f t="shared" si="6"/>
        <v>2215157</v>
      </c>
      <c r="H75" s="108">
        <f t="shared" si="6"/>
        <v>1480488</v>
      </c>
      <c r="I75" s="138"/>
      <c r="J75" s="8"/>
      <c r="K75" s="8"/>
      <c r="L75" s="8"/>
      <c r="M75" s="8"/>
      <c r="N75" s="8"/>
      <c r="O75" s="8"/>
      <c r="P75" s="8"/>
      <c r="Q75" s="8"/>
    </row>
    <row r="76" spans="1:17" s="9" customFormat="1" ht="14">
      <c r="A76" s="101"/>
      <c r="B76" s="84"/>
      <c r="C76" s="112"/>
      <c r="D76" s="82"/>
      <c r="E76" s="116"/>
      <c r="F76" s="75"/>
      <c r="G76" s="122"/>
      <c r="H76" s="107"/>
      <c r="I76" s="138"/>
      <c r="J76" s="8"/>
      <c r="K76" s="8"/>
      <c r="L76" s="8"/>
      <c r="M76" s="8"/>
      <c r="N76" s="8"/>
      <c r="O76" s="8"/>
      <c r="P76" s="8"/>
      <c r="Q76" s="8"/>
    </row>
    <row r="77" spans="1:17" s="9" customFormat="1" ht="14">
      <c r="A77" s="130" t="s">
        <v>15</v>
      </c>
      <c r="B77" s="84"/>
      <c r="C77" s="112"/>
      <c r="D77" s="82"/>
      <c r="E77" s="116"/>
      <c r="F77" s="75"/>
      <c r="G77" s="122"/>
      <c r="H77" s="107"/>
      <c r="I77" s="138"/>
      <c r="J77" s="8"/>
      <c r="K77" s="8"/>
      <c r="L77" s="8"/>
      <c r="M77" s="8"/>
      <c r="N77" s="8"/>
      <c r="O77" s="8"/>
      <c r="P77" s="8"/>
      <c r="Q77" s="8"/>
    </row>
    <row r="78" spans="1:17" s="8" customFormat="1" ht="14">
      <c r="A78" s="101" t="s">
        <v>160</v>
      </c>
      <c r="B78" s="84">
        <v>935730</v>
      </c>
      <c r="C78" s="112">
        <v>374226</v>
      </c>
      <c r="D78" s="84">
        <v>1613816</v>
      </c>
      <c r="E78" s="112">
        <v>1407794</v>
      </c>
      <c r="F78" s="75">
        <v>149749</v>
      </c>
      <c r="G78" s="123">
        <v>1782020</v>
      </c>
      <c r="H78" s="107">
        <f t="shared" ref="H78:H79" si="7">B78+D78+F78</f>
        <v>2699295</v>
      </c>
      <c r="I78" s="138"/>
    </row>
    <row r="79" spans="1:17" s="8" customFormat="1" ht="14">
      <c r="A79" s="101" t="s">
        <v>131</v>
      </c>
      <c r="B79" s="84">
        <v>5000</v>
      </c>
      <c r="C79" s="112">
        <f>2442+1191+16113</f>
        <v>19746</v>
      </c>
      <c r="D79" s="82">
        <v>15000</v>
      </c>
      <c r="E79" s="116">
        <f>230+3281</f>
        <v>3511</v>
      </c>
      <c r="F79" s="75"/>
      <c r="G79" s="123">
        <f>2442+1421+19394</f>
        <v>23257</v>
      </c>
      <c r="H79" s="107">
        <f t="shared" si="7"/>
        <v>20000</v>
      </c>
      <c r="I79" s="117"/>
    </row>
    <row r="80" spans="1:17" s="8" customFormat="1" ht="14">
      <c r="A80" s="100" t="s">
        <v>8</v>
      </c>
      <c r="B80" s="78">
        <f>SUM(B78:B79)</f>
        <v>940730</v>
      </c>
      <c r="C80" s="113">
        <f>SUM(C78:C79)</f>
        <v>393972</v>
      </c>
      <c r="D80" s="78">
        <f>SUM(D78:D79)</f>
        <v>1628816</v>
      </c>
      <c r="E80" s="113">
        <f>SUM(E78:E79)</f>
        <v>1411305</v>
      </c>
      <c r="F80" s="78">
        <f>SUM(F78:F79)</f>
        <v>149749</v>
      </c>
      <c r="G80" s="113">
        <f>SUM(G78:G79)</f>
        <v>1805277</v>
      </c>
      <c r="H80" s="108">
        <f>SUM(H78:H79)</f>
        <v>2719295</v>
      </c>
      <c r="I80" s="91"/>
    </row>
    <row r="81" spans="1:17" s="8" customFormat="1" ht="14">
      <c r="A81" s="100"/>
      <c r="B81" s="78"/>
      <c r="C81" s="113"/>
      <c r="D81" s="78"/>
      <c r="E81" s="113"/>
      <c r="F81" s="78"/>
      <c r="G81" s="113"/>
      <c r="H81" s="108"/>
      <c r="I81" s="91"/>
    </row>
    <row r="82" spans="1:17" s="8" customFormat="1" ht="14">
      <c r="A82" s="100" t="s">
        <v>28</v>
      </c>
      <c r="B82" s="78"/>
      <c r="C82" s="113"/>
      <c r="D82" s="83"/>
      <c r="E82" s="114"/>
      <c r="F82" s="75"/>
      <c r="G82" s="96"/>
      <c r="H82" s="107"/>
      <c r="I82" s="91"/>
    </row>
    <row r="83" spans="1:17" s="8" customFormat="1" ht="14">
      <c r="B83" s="78">
        <f>B43+B75+B80</f>
        <v>1521930</v>
      </c>
      <c r="C83" s="113">
        <f>C43+C75+C80</f>
        <v>1667429</v>
      </c>
      <c r="D83" s="78">
        <f>D43+D75+D80</f>
        <v>3265016</v>
      </c>
      <c r="E83" s="113">
        <f>E43+E75+E80</f>
        <v>3387941</v>
      </c>
      <c r="F83" s="78">
        <f>F43+F75+F80</f>
        <v>763417</v>
      </c>
      <c r="G83" s="113">
        <f>G43+G75+G80</f>
        <v>5055321</v>
      </c>
      <c r="H83" s="108">
        <f>H43+H75+H80</f>
        <v>5550363</v>
      </c>
      <c r="I83" s="91"/>
    </row>
    <row r="84" spans="1:17" s="8" customFormat="1" ht="14">
      <c r="A84" s="100" t="s">
        <v>138</v>
      </c>
      <c r="I84" s="117"/>
    </row>
    <row r="85" spans="1:17" s="8" customFormat="1">
      <c r="A85" s="7"/>
      <c r="B85" s="124">
        <f>ROUND(B23-B83,-2)</f>
        <v>64100</v>
      </c>
      <c r="C85" s="124">
        <f>ROUND(C23-C83,-2)</f>
        <v>-36000</v>
      </c>
      <c r="D85" s="124">
        <f>ROUND(D23-D83,-2)</f>
        <v>0</v>
      </c>
      <c r="E85" s="124">
        <f>ROUND(E23-E83,-2)</f>
        <v>-81700</v>
      </c>
      <c r="F85" s="124">
        <f>ROUND(F23-F83,-2)</f>
        <v>-64100</v>
      </c>
      <c r="G85" s="124">
        <f>ROUND(G23-G83,-2)</f>
        <v>-117700</v>
      </c>
      <c r="H85" s="124">
        <f>ROUND(H23-H83,-2)</f>
        <v>0</v>
      </c>
      <c r="I85" s="117"/>
    </row>
    <row r="86" spans="1:17" s="8" customFormat="1">
      <c r="A86" s="7"/>
      <c r="B86" s="7"/>
      <c r="C86" s="7"/>
      <c r="D86" s="7"/>
      <c r="E86" s="7"/>
      <c r="F86"/>
      <c r="G86"/>
      <c r="H86"/>
      <c r="I86" s="117"/>
    </row>
    <row r="87" spans="1:17" s="8" customFormat="1">
      <c r="A87" s="7"/>
      <c r="B87" s="7"/>
      <c r="C87" s="7"/>
      <c r="D87" s="7"/>
      <c r="E87" s="7"/>
      <c r="F87"/>
      <c r="G87"/>
      <c r="H87"/>
      <c r="I87" s="118"/>
    </row>
    <row r="88" spans="1:17" s="8" customFormat="1">
      <c r="A88" s="7"/>
      <c r="B88" s="7"/>
      <c r="C88" s="7"/>
      <c r="D88" s="7"/>
      <c r="E88" s="7"/>
      <c r="F88"/>
      <c r="G88"/>
      <c r="H88"/>
      <c r="I88" s="118"/>
    </row>
    <row r="89" spans="1:17" s="8" customFormat="1">
      <c r="A89" s="7"/>
      <c r="B89" s="7"/>
      <c r="C89" s="7"/>
      <c r="D89" s="7"/>
      <c r="E89" s="7"/>
      <c r="F89"/>
      <c r="G89"/>
      <c r="H89"/>
      <c r="I89" s="9"/>
    </row>
    <row r="90" spans="1:17">
      <c r="J90" s="8"/>
      <c r="K90" s="8"/>
      <c r="L90" s="8"/>
      <c r="M90" s="8"/>
      <c r="N90" s="8"/>
      <c r="O90" s="8"/>
      <c r="P90" s="8"/>
      <c r="Q90" s="8"/>
    </row>
    <row r="91" spans="1:17">
      <c r="J91" s="8"/>
      <c r="K91" s="8"/>
      <c r="L91" s="8"/>
      <c r="M91" s="8"/>
      <c r="N91" s="8"/>
      <c r="O91" s="8"/>
      <c r="P91" s="8"/>
      <c r="Q91" s="8"/>
    </row>
    <row r="92" spans="1:17">
      <c r="J92" s="8"/>
      <c r="K92" s="8"/>
      <c r="L92" s="8"/>
      <c r="M92" s="8"/>
      <c r="N92" s="8"/>
      <c r="O92" s="8"/>
      <c r="P92" s="8"/>
      <c r="Q92" s="8"/>
    </row>
    <row r="93" spans="1:17">
      <c r="J93" s="8"/>
      <c r="K93" s="8"/>
      <c r="L93" s="8"/>
      <c r="M93" s="8"/>
      <c r="N93" s="8"/>
      <c r="O93" s="8"/>
      <c r="P93" s="8"/>
      <c r="Q93" s="8"/>
    </row>
    <row r="94" spans="1:17">
      <c r="J94" s="8"/>
      <c r="K94" s="8"/>
      <c r="L94" s="8"/>
      <c r="M94" s="8"/>
      <c r="N94" s="8"/>
      <c r="O94" s="8"/>
      <c r="P94" s="8"/>
      <c r="Q94" s="8"/>
    </row>
    <row r="95" spans="1:17">
      <c r="J95" s="8"/>
      <c r="K95" s="8"/>
      <c r="L95" s="8"/>
      <c r="M95" s="8"/>
      <c r="N95" s="8"/>
      <c r="O95" s="8"/>
      <c r="P95" s="8"/>
      <c r="Q95" s="8"/>
    </row>
    <row r="96" spans="1:17">
      <c r="J96" s="8"/>
      <c r="K96" s="8"/>
      <c r="L96" s="8"/>
      <c r="M96" s="8"/>
      <c r="N96" s="8"/>
      <c r="O96" s="8"/>
      <c r="P96" s="8"/>
      <c r="Q96" s="8"/>
    </row>
  </sheetData>
  <mergeCells count="5">
    <mergeCell ref="A1:I1"/>
    <mergeCell ref="B3:D3"/>
    <mergeCell ref="B4:D4"/>
    <mergeCell ref="B5:D5"/>
    <mergeCell ref="B6:D6"/>
  </mergeCells>
  <phoneticPr fontId="5" type="noConversion"/>
  <pageMargins left="0.75000000000000011" right="0.75000000000000011" top="1" bottom="1" header="0.5" footer="0.5"/>
  <pageSetup paperSize="9" scale="5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workbookViewId="0">
      <selection activeCell="H37" sqref="H37"/>
    </sheetView>
  </sheetViews>
  <sheetFormatPr baseColWidth="10" defaultRowHeight="16"/>
  <cols>
    <col min="1" max="1" width="30" customWidth="1"/>
    <col min="2" max="2" width="33.5" customWidth="1"/>
    <col min="3" max="3" width="11.6640625" customWidth="1"/>
    <col min="4" max="4" width="13" customWidth="1"/>
    <col min="5" max="5" width="12" style="3" customWidth="1"/>
    <col min="6" max="6" width="13.33203125" customWidth="1"/>
    <col min="7" max="7" width="13.1640625" customWidth="1"/>
    <col min="8" max="8" width="71.33203125" customWidth="1"/>
  </cols>
  <sheetData>
    <row r="1" spans="1:8" s="2" customFormat="1" ht="69" thickBot="1">
      <c r="B1" s="20"/>
      <c r="C1" s="20" t="s">
        <v>42</v>
      </c>
      <c r="D1" s="20" t="s">
        <v>37</v>
      </c>
      <c r="E1" s="21" t="s">
        <v>73</v>
      </c>
      <c r="F1" s="20" t="s">
        <v>52</v>
      </c>
      <c r="G1" s="20" t="s">
        <v>53</v>
      </c>
    </row>
    <row r="2" spans="1:8" s="2" customFormat="1" ht="17">
      <c r="B2" s="22" t="s">
        <v>65</v>
      </c>
      <c r="C2" s="23"/>
      <c r="D2" s="23"/>
      <c r="E2" s="24"/>
      <c r="F2" s="23"/>
      <c r="G2" s="25"/>
    </row>
    <row r="3" spans="1:8">
      <c r="B3" s="26" t="s">
        <v>34</v>
      </c>
      <c r="C3" s="10">
        <v>1000000</v>
      </c>
      <c r="D3" s="10">
        <v>1000000</v>
      </c>
      <c r="E3" s="11">
        <v>1000000</v>
      </c>
      <c r="F3" s="10">
        <v>1900000</v>
      </c>
      <c r="G3" s="27">
        <v>1900000</v>
      </c>
      <c r="H3" s="54" t="s">
        <v>76</v>
      </c>
    </row>
    <row r="4" spans="1:8">
      <c r="B4" s="26" t="s">
        <v>35</v>
      </c>
      <c r="C4" s="10">
        <v>290000</v>
      </c>
      <c r="D4" s="10">
        <v>400000</v>
      </c>
      <c r="E4" s="11">
        <v>400000</v>
      </c>
      <c r="F4" s="10">
        <v>1100000</v>
      </c>
      <c r="G4" s="27">
        <v>1100000</v>
      </c>
      <c r="H4" s="56" t="s">
        <v>77</v>
      </c>
    </row>
    <row r="5" spans="1:8">
      <c r="B5" s="26" t="s">
        <v>36</v>
      </c>
      <c r="C5" s="10">
        <v>650000</v>
      </c>
      <c r="D5" s="10">
        <v>750000</v>
      </c>
      <c r="E5" s="11">
        <v>750000</v>
      </c>
      <c r="F5" s="10">
        <v>750000</v>
      </c>
      <c r="G5" s="27">
        <v>750000</v>
      </c>
      <c r="H5" s="53" t="s">
        <v>78</v>
      </c>
    </row>
    <row r="6" spans="1:8">
      <c r="B6" s="26" t="s">
        <v>4</v>
      </c>
      <c r="C6" s="10">
        <v>-761</v>
      </c>
      <c r="D6" s="10">
        <v>21200</v>
      </c>
      <c r="E6" s="11">
        <v>20000</v>
      </c>
      <c r="F6" s="10">
        <v>35000</v>
      </c>
      <c r="G6" s="27">
        <v>35000</v>
      </c>
      <c r="H6" s="58" t="s">
        <v>79</v>
      </c>
    </row>
    <row r="7" spans="1:8">
      <c r="B7" s="26" t="s">
        <v>38</v>
      </c>
      <c r="C7" s="10">
        <v>608973</v>
      </c>
      <c r="D7" s="10">
        <v>709898</v>
      </c>
      <c r="E7" s="11">
        <v>700000</v>
      </c>
      <c r="F7" s="10">
        <v>950000</v>
      </c>
      <c r="G7" s="27">
        <v>950000</v>
      </c>
      <c r="H7" s="60" t="s">
        <v>80</v>
      </c>
    </row>
    <row r="8" spans="1:8">
      <c r="B8" s="26" t="s">
        <v>39</v>
      </c>
      <c r="C8" s="10">
        <v>113835</v>
      </c>
      <c r="D8" s="10">
        <v>115275</v>
      </c>
      <c r="E8" s="11">
        <v>150000</v>
      </c>
      <c r="F8" s="10">
        <v>295000</v>
      </c>
      <c r="G8" s="27">
        <v>295000</v>
      </c>
      <c r="H8" s="62" t="s">
        <v>81</v>
      </c>
    </row>
    <row r="9" spans="1:8">
      <c r="B9" s="26" t="s">
        <v>40</v>
      </c>
      <c r="C9" s="10">
        <v>310411</v>
      </c>
      <c r="D9" s="10">
        <v>181561</v>
      </c>
      <c r="E9" s="11">
        <v>250000</v>
      </c>
      <c r="F9" s="10">
        <v>250000</v>
      </c>
      <c r="G9" s="27">
        <v>250000</v>
      </c>
    </row>
    <row r="10" spans="1:8" ht="17" thickBot="1">
      <c r="B10" s="28" t="s">
        <v>41</v>
      </c>
      <c r="C10" s="29">
        <v>-800</v>
      </c>
      <c r="D10" s="29">
        <v>616</v>
      </c>
      <c r="E10" s="30">
        <v>0</v>
      </c>
      <c r="F10" s="29">
        <v>50000</v>
      </c>
      <c r="G10" s="31">
        <v>50000</v>
      </c>
    </row>
    <row r="11" spans="1:8" ht="17" thickBot="1">
      <c r="B11" s="16" t="s">
        <v>49</v>
      </c>
      <c r="C11" s="17">
        <f>SUM(C3:C10)</f>
        <v>2971658</v>
      </c>
      <c r="D11" s="17">
        <f>SUM(D3:D10)</f>
        <v>3178550</v>
      </c>
      <c r="E11" s="18">
        <f>SUM(E3:E10)</f>
        <v>3270000</v>
      </c>
      <c r="F11" s="17">
        <f>SUM(F3:F10)</f>
        <v>5330000</v>
      </c>
      <c r="G11" s="19">
        <f>SUM(G3:G10)</f>
        <v>5330000</v>
      </c>
    </row>
    <row r="12" spans="1:8">
      <c r="B12" s="32"/>
      <c r="C12" s="33"/>
      <c r="D12" s="33"/>
      <c r="E12" s="34"/>
      <c r="F12" s="33"/>
      <c r="G12" s="35"/>
    </row>
    <row r="13" spans="1:8">
      <c r="B13" s="40" t="s">
        <v>66</v>
      </c>
      <c r="C13" s="14"/>
      <c r="D13" s="14"/>
      <c r="E13" s="15"/>
      <c r="F13" s="14"/>
      <c r="G13" s="38"/>
    </row>
    <row r="14" spans="1:8">
      <c r="B14" s="26" t="s">
        <v>43</v>
      </c>
      <c r="C14" s="10">
        <v>0</v>
      </c>
      <c r="D14" s="10">
        <v>0</v>
      </c>
      <c r="E14" s="11"/>
      <c r="F14" s="10"/>
      <c r="G14" s="27"/>
    </row>
    <row r="15" spans="1:8">
      <c r="A15" s="55" t="s">
        <v>6</v>
      </c>
      <c r="B15" s="26" t="s">
        <v>44</v>
      </c>
      <c r="C15" s="10">
        <v>557361</v>
      </c>
      <c r="D15" s="10">
        <v>854745</v>
      </c>
      <c r="E15" s="11">
        <v>850000</v>
      </c>
      <c r="F15" s="10">
        <v>1350000</v>
      </c>
      <c r="G15" s="27">
        <v>1350000</v>
      </c>
    </row>
    <row r="16" spans="1:8">
      <c r="A16" s="55" t="s">
        <v>6</v>
      </c>
      <c r="B16" s="36" t="s">
        <v>64</v>
      </c>
      <c r="C16" s="10"/>
      <c r="D16" s="10"/>
      <c r="E16" s="11"/>
      <c r="F16" s="10">
        <v>170000</v>
      </c>
      <c r="G16" s="27">
        <v>180000</v>
      </c>
    </row>
    <row r="17" spans="1:8">
      <c r="A17" s="55" t="s">
        <v>6</v>
      </c>
      <c r="B17" s="36" t="s">
        <v>57</v>
      </c>
      <c r="C17" s="10"/>
      <c r="D17" s="10"/>
      <c r="E17" s="11"/>
      <c r="F17" s="10">
        <v>150000</v>
      </c>
      <c r="G17" s="27">
        <v>150000</v>
      </c>
    </row>
    <row r="18" spans="1:8">
      <c r="A18" s="64" t="s">
        <v>83</v>
      </c>
      <c r="B18" s="26" t="s">
        <v>45</v>
      </c>
      <c r="C18" s="10">
        <v>36876</v>
      </c>
      <c r="D18" s="10">
        <v>55100</v>
      </c>
      <c r="E18" s="11">
        <v>60000</v>
      </c>
      <c r="F18" s="10">
        <v>105000</v>
      </c>
      <c r="G18" s="27">
        <v>105000</v>
      </c>
    </row>
    <row r="19" spans="1:8">
      <c r="B19" s="26" t="s">
        <v>46</v>
      </c>
      <c r="C19" s="10">
        <v>0</v>
      </c>
      <c r="D19" s="10">
        <v>0</v>
      </c>
      <c r="E19" s="11">
        <v>0</v>
      </c>
      <c r="F19" s="10"/>
      <c r="G19" s="27">
        <v>0</v>
      </c>
    </row>
    <row r="20" spans="1:8">
      <c r="A20" s="59" t="s">
        <v>14</v>
      </c>
      <c r="B20" s="26" t="s">
        <v>47</v>
      </c>
      <c r="C20" s="10">
        <v>84042</v>
      </c>
      <c r="D20" s="10">
        <v>95161</v>
      </c>
      <c r="E20" s="11">
        <v>90000</v>
      </c>
      <c r="F20" s="10"/>
      <c r="G20" s="27">
        <v>130000</v>
      </c>
      <c r="H20" s="2"/>
    </row>
    <row r="21" spans="1:8" ht="17" thickBot="1">
      <c r="A21" s="55" t="s">
        <v>6</v>
      </c>
      <c r="B21" s="41" t="s">
        <v>24</v>
      </c>
      <c r="C21" s="12"/>
      <c r="D21" s="12"/>
      <c r="E21" s="13"/>
      <c r="F21" s="12">
        <v>80000</v>
      </c>
      <c r="G21" s="42">
        <v>80000</v>
      </c>
      <c r="H21" s="51" t="s">
        <v>75</v>
      </c>
    </row>
    <row r="22" spans="1:8" ht="17" thickBot="1">
      <c r="B22" s="65" t="s">
        <v>48</v>
      </c>
      <c r="C22" s="66">
        <f>SUM(C14:C20)</f>
        <v>678279</v>
      </c>
      <c r="D22" s="66">
        <f>SUM(D14:D20)</f>
        <v>1005006</v>
      </c>
      <c r="E22" s="67">
        <f>SUM(E15:E20)</f>
        <v>1000000</v>
      </c>
      <c r="F22" s="66">
        <f>SUM(F15:F21)</f>
        <v>1855000</v>
      </c>
      <c r="G22" s="68">
        <f>SUM(G15:G21)</f>
        <v>1995000</v>
      </c>
    </row>
    <row r="23" spans="1:8">
      <c r="B23" s="32"/>
      <c r="C23" s="33"/>
      <c r="D23" s="33"/>
      <c r="E23" s="34"/>
      <c r="F23" s="33"/>
      <c r="G23" s="35"/>
    </row>
    <row r="24" spans="1:8">
      <c r="B24" s="39" t="s">
        <v>67</v>
      </c>
      <c r="C24" s="10"/>
      <c r="D24" s="10"/>
      <c r="E24" s="11"/>
      <c r="F24" s="10"/>
      <c r="G24" s="27"/>
    </row>
    <row r="25" spans="1:8">
      <c r="A25" s="63" t="s">
        <v>21</v>
      </c>
      <c r="B25" s="26" t="s">
        <v>50</v>
      </c>
      <c r="C25" s="10">
        <v>406526</v>
      </c>
      <c r="D25" s="10">
        <v>376252</v>
      </c>
      <c r="E25" s="11">
        <v>405000</v>
      </c>
      <c r="F25" s="10">
        <v>500000</v>
      </c>
      <c r="G25" s="27">
        <v>500000</v>
      </c>
    </row>
    <row r="26" spans="1:8" ht="34">
      <c r="A26" s="6" t="s">
        <v>26</v>
      </c>
      <c r="B26" s="26" t="s">
        <v>51</v>
      </c>
      <c r="C26" s="10">
        <v>23611</v>
      </c>
      <c r="D26" s="10">
        <v>122679</v>
      </c>
      <c r="E26" s="11">
        <v>100000</v>
      </c>
      <c r="F26" s="10">
        <v>80000</v>
      </c>
      <c r="G26" s="27">
        <v>100000</v>
      </c>
      <c r="H26" s="52" t="s">
        <v>72</v>
      </c>
    </row>
    <row r="27" spans="1:8" ht="34">
      <c r="A27" s="55" t="s">
        <v>6</v>
      </c>
      <c r="B27" s="26" t="s">
        <v>60</v>
      </c>
      <c r="C27" s="10">
        <v>41849</v>
      </c>
      <c r="D27" s="10">
        <v>60083</v>
      </c>
      <c r="E27" s="11">
        <v>50000</v>
      </c>
      <c r="F27" s="10">
        <v>140000</v>
      </c>
      <c r="G27" s="27">
        <v>100000</v>
      </c>
      <c r="H27" s="2" t="s">
        <v>71</v>
      </c>
    </row>
    <row r="28" spans="1:8">
      <c r="A28" s="57" t="s">
        <v>9</v>
      </c>
      <c r="B28" s="26" t="s">
        <v>54</v>
      </c>
      <c r="C28" s="10">
        <v>63815</v>
      </c>
      <c r="D28" s="10">
        <v>45321</v>
      </c>
      <c r="E28" s="11">
        <v>55000</v>
      </c>
      <c r="F28" s="10">
        <v>70000</v>
      </c>
      <c r="G28" s="27">
        <v>70000</v>
      </c>
    </row>
    <row r="29" spans="1:8">
      <c r="A29" s="57" t="s">
        <v>9</v>
      </c>
      <c r="B29" s="36" t="s">
        <v>10</v>
      </c>
      <c r="C29" s="10"/>
      <c r="D29" s="10"/>
      <c r="E29" s="11"/>
      <c r="F29" s="10">
        <v>70000</v>
      </c>
      <c r="G29" s="27">
        <v>70000</v>
      </c>
    </row>
    <row r="30" spans="1:8">
      <c r="A30" s="6" t="s">
        <v>18</v>
      </c>
      <c r="B30" s="26" t="s">
        <v>55</v>
      </c>
      <c r="C30" s="10">
        <v>217270</v>
      </c>
      <c r="D30" s="10">
        <v>237139</v>
      </c>
      <c r="E30" s="11">
        <v>240000</v>
      </c>
      <c r="F30" s="10">
        <v>230000</v>
      </c>
      <c r="G30" s="27">
        <v>230000</v>
      </c>
      <c r="H30" s="51" t="s">
        <v>74</v>
      </c>
    </row>
    <row r="31" spans="1:8">
      <c r="A31" s="57" t="s">
        <v>9</v>
      </c>
      <c r="B31" s="36" t="s">
        <v>11</v>
      </c>
      <c r="C31" s="10"/>
      <c r="D31" s="10"/>
      <c r="E31" s="11"/>
      <c r="F31" s="49">
        <v>50000</v>
      </c>
      <c r="G31" s="50">
        <v>50000</v>
      </c>
    </row>
    <row r="32" spans="1:8" ht="34">
      <c r="A32" s="59" t="s">
        <v>14</v>
      </c>
      <c r="B32" s="37" t="s">
        <v>61</v>
      </c>
      <c r="C32" s="10"/>
      <c r="D32" s="10"/>
      <c r="E32" s="11"/>
      <c r="F32" s="49">
        <v>300000</v>
      </c>
      <c r="G32" s="50">
        <v>170000</v>
      </c>
      <c r="H32" s="74" t="s">
        <v>86</v>
      </c>
    </row>
    <row r="33" spans="1:7" ht="17">
      <c r="A33" s="59" t="s">
        <v>14</v>
      </c>
      <c r="B33" s="37" t="s">
        <v>62</v>
      </c>
      <c r="C33" s="10"/>
      <c r="D33" s="10"/>
      <c r="E33" s="11"/>
      <c r="F33" s="10">
        <v>85000</v>
      </c>
      <c r="G33" s="27">
        <v>85000</v>
      </c>
    </row>
    <row r="34" spans="1:7">
      <c r="A34" s="6" t="s">
        <v>26</v>
      </c>
      <c r="B34" s="26" t="s">
        <v>27</v>
      </c>
      <c r="C34" s="10">
        <v>7642</v>
      </c>
      <c r="D34" s="10">
        <v>11564</v>
      </c>
      <c r="E34" s="11">
        <v>10000</v>
      </c>
      <c r="F34" s="10">
        <v>80000</v>
      </c>
      <c r="G34" s="27">
        <v>30000</v>
      </c>
    </row>
    <row r="35" spans="1:7">
      <c r="A35" s="57" t="s">
        <v>9</v>
      </c>
      <c r="B35" s="26" t="s">
        <v>13</v>
      </c>
      <c r="C35" s="10">
        <v>9855</v>
      </c>
      <c r="D35" s="10">
        <v>5750</v>
      </c>
      <c r="E35" s="11">
        <v>10000</v>
      </c>
      <c r="F35" s="10">
        <v>20000</v>
      </c>
      <c r="G35" s="27">
        <v>20000</v>
      </c>
    </row>
    <row r="36" spans="1:7">
      <c r="A36" s="57" t="s">
        <v>9</v>
      </c>
      <c r="B36" s="36" t="s">
        <v>12</v>
      </c>
      <c r="C36" s="10"/>
      <c r="D36" s="10"/>
      <c r="E36" s="11"/>
      <c r="F36" s="10">
        <v>20000</v>
      </c>
      <c r="G36" s="27">
        <v>20000</v>
      </c>
    </row>
    <row r="37" spans="1:7" ht="17" thickBot="1">
      <c r="A37" s="64" t="s">
        <v>85</v>
      </c>
      <c r="B37" s="73" t="s">
        <v>84</v>
      </c>
      <c r="C37" s="29"/>
      <c r="D37" s="29"/>
      <c r="E37" s="30"/>
      <c r="F37" s="29">
        <v>20000</v>
      </c>
      <c r="G37" s="31">
        <v>20000</v>
      </c>
    </row>
    <row r="38" spans="1:7" ht="17" thickBot="1">
      <c r="B38" s="69" t="s">
        <v>59</v>
      </c>
      <c r="C38" s="70">
        <f>SUM(C25:C35)</f>
        <v>770568</v>
      </c>
      <c r="D38" s="70">
        <f>SUM(D25:D35)</f>
        <v>858788</v>
      </c>
      <c r="E38" s="71">
        <f>SUM(E25:E35)</f>
        <v>870000</v>
      </c>
      <c r="F38" s="70">
        <f>SUM(F25:F37)</f>
        <v>1665000</v>
      </c>
      <c r="G38" s="72">
        <f>SUM(G25:G37)</f>
        <v>1465000</v>
      </c>
    </row>
    <row r="39" spans="1:7">
      <c r="B39" s="1"/>
      <c r="C39" s="14"/>
      <c r="D39" s="14"/>
      <c r="E39" s="15"/>
      <c r="F39" s="14"/>
      <c r="G39" s="38"/>
    </row>
    <row r="40" spans="1:7">
      <c r="B40" s="26" t="s">
        <v>56</v>
      </c>
      <c r="C40" s="10">
        <v>1156459</v>
      </c>
      <c r="D40" s="10">
        <v>1228676</v>
      </c>
      <c r="E40" s="11"/>
      <c r="F40" s="10"/>
      <c r="G40" s="27"/>
    </row>
    <row r="41" spans="1:7">
      <c r="A41" s="61" t="s">
        <v>82</v>
      </c>
      <c r="B41" s="36" t="s">
        <v>16</v>
      </c>
      <c r="C41" s="10"/>
      <c r="D41" s="10"/>
      <c r="E41" s="47">
        <v>600000</v>
      </c>
      <c r="F41" s="10">
        <v>620000</v>
      </c>
      <c r="G41" s="27">
        <v>620000</v>
      </c>
    </row>
    <row r="42" spans="1:7">
      <c r="A42" s="61" t="s">
        <v>82</v>
      </c>
      <c r="B42" s="36" t="s">
        <v>58</v>
      </c>
      <c r="C42" s="10"/>
      <c r="D42" s="10"/>
      <c r="E42" s="47">
        <v>200000</v>
      </c>
      <c r="F42" s="10">
        <v>250000</v>
      </c>
      <c r="G42" s="27">
        <v>290000</v>
      </c>
    </row>
    <row r="43" spans="1:7">
      <c r="A43" s="61" t="s">
        <v>82</v>
      </c>
      <c r="B43" s="36" t="s">
        <v>29</v>
      </c>
      <c r="C43" s="10"/>
      <c r="D43" s="10"/>
      <c r="E43" s="47">
        <v>300000</v>
      </c>
      <c r="F43" s="10">
        <v>620000</v>
      </c>
      <c r="G43" s="27">
        <v>620000</v>
      </c>
    </row>
    <row r="44" spans="1:7">
      <c r="A44" s="61" t="s">
        <v>82</v>
      </c>
      <c r="B44" s="36" t="s">
        <v>17</v>
      </c>
      <c r="C44" s="10"/>
      <c r="D44" s="10"/>
      <c r="E44" s="47">
        <v>230000</v>
      </c>
      <c r="F44" s="10">
        <v>250000</v>
      </c>
      <c r="G44" s="27">
        <v>250000</v>
      </c>
    </row>
    <row r="45" spans="1:7" ht="17" thickBot="1">
      <c r="A45" s="61" t="s">
        <v>82</v>
      </c>
      <c r="B45" s="41" t="s">
        <v>63</v>
      </c>
      <c r="C45" s="12"/>
      <c r="D45" s="12"/>
      <c r="E45" s="48">
        <v>70000</v>
      </c>
      <c r="F45" s="12">
        <v>70000</v>
      </c>
      <c r="G45" s="42">
        <v>90000</v>
      </c>
    </row>
    <row r="46" spans="1:7" ht="17" thickBot="1">
      <c r="B46" s="16" t="s">
        <v>68</v>
      </c>
      <c r="C46" s="17">
        <v>1156459</v>
      </c>
      <c r="D46" s="17">
        <v>1228676</v>
      </c>
      <c r="E46" s="18">
        <f>SUM(E41:E45)</f>
        <v>1400000</v>
      </c>
      <c r="F46" s="17">
        <f>SUM(F41:F45)</f>
        <v>1810000</v>
      </c>
      <c r="G46" s="19">
        <f>SUM(G41:G45)</f>
        <v>1870000</v>
      </c>
    </row>
    <row r="47" spans="1:7" ht="17" thickBot="1">
      <c r="B47" s="43"/>
      <c r="C47" s="44"/>
      <c r="D47" s="44"/>
      <c r="E47" s="45"/>
      <c r="F47" s="44"/>
      <c r="G47" s="46"/>
    </row>
    <row r="48" spans="1:7">
      <c r="C48" s="4"/>
      <c r="D48" s="4"/>
      <c r="E48" s="5"/>
      <c r="F48" s="4"/>
      <c r="G48" s="4"/>
    </row>
    <row r="49" spans="2:7">
      <c r="B49" t="s">
        <v>65</v>
      </c>
      <c r="C49" s="4">
        <f>C11</f>
        <v>2971658</v>
      </c>
      <c r="D49" s="4">
        <f>D11</f>
        <v>3178550</v>
      </c>
      <c r="E49" s="5">
        <f>E11</f>
        <v>3270000</v>
      </c>
      <c r="F49" s="4">
        <f>F11</f>
        <v>5330000</v>
      </c>
      <c r="G49" s="4">
        <f>G11</f>
        <v>5330000</v>
      </c>
    </row>
    <row r="50" spans="2:7">
      <c r="B50" t="s">
        <v>69</v>
      </c>
      <c r="C50" s="4">
        <f>C22+C38+C46</f>
        <v>2605306</v>
      </c>
      <c r="D50" s="4">
        <f>D22+D38+D46</f>
        <v>3092470</v>
      </c>
      <c r="E50" s="5">
        <f>E22+E38+E46</f>
        <v>3270000</v>
      </c>
      <c r="F50" s="4">
        <f>F22+F38+F46</f>
        <v>5330000</v>
      </c>
      <c r="G50" s="4">
        <f>G22+G38+G46</f>
        <v>5330000</v>
      </c>
    </row>
    <row r="51" spans="2:7">
      <c r="B51" t="s">
        <v>70</v>
      </c>
      <c r="C51" s="4">
        <f>C49-C50</f>
        <v>366352</v>
      </c>
      <c r="D51" s="4">
        <f>D49-D50</f>
        <v>86080</v>
      </c>
      <c r="E51" s="5">
        <f>E49-E50</f>
        <v>0</v>
      </c>
      <c r="F51" s="4">
        <f>F49-F50</f>
        <v>0</v>
      </c>
      <c r="G51" s="4">
        <f>G49-G50</f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Utfall 16&amp;17 + ans. för 18&amp;19 </vt:lpstr>
    </vt:vector>
  </TitlesOfParts>
  <Company>_x0004_RFoD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Joons</dc:creator>
  <cp:lastModifiedBy>thuva härdelin</cp:lastModifiedBy>
  <cp:lastPrinted>2019-10-13T19:46:45Z</cp:lastPrinted>
  <dcterms:created xsi:type="dcterms:W3CDTF">2015-09-01T12:33:22Z</dcterms:created>
  <dcterms:modified xsi:type="dcterms:W3CDTF">2020-04-27T15:08:47Z</dcterms:modified>
</cp:coreProperties>
</file>